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for\Documents\LYDIA DODGE MANAGEMENT PLAN MATERIAL\"/>
    </mc:Choice>
  </mc:AlternateContent>
  <xr:revisionPtr revIDLastSave="0" documentId="13_ncr:1_{B72C6CAD-9D25-441C-9CDC-BF6030306681}" xr6:coauthVersionLast="45" xr6:coauthVersionMax="45" xr10:uidLastSave="{00000000-0000-0000-0000-000000000000}"/>
  <bookViews>
    <workbookView xWindow="-120" yWindow="-120" windowWidth="20730" windowHeight="11160" firstSheet="44" activeTab="51" xr2:uid="{D11D1479-7479-417E-A1BA-891C5D7609E4}"/>
  </bookViews>
  <sheets>
    <sheet name="PLOT 19" sheetId="1" r:id="rId1"/>
    <sheet name="PLOT 18" sheetId="2" r:id="rId2"/>
    <sheet name="PLOT 17" sheetId="3" r:id="rId3"/>
    <sheet name="PLOT 16" sheetId="5" r:id="rId4"/>
    <sheet name="PLOT 15" sheetId="6" r:id="rId5"/>
    <sheet name="PLOT 14" sheetId="7" r:id="rId6"/>
    <sheet name="PLOT 13" sheetId="8" r:id="rId7"/>
    <sheet name="PLOT 12" sheetId="9" r:id="rId8"/>
    <sheet name="PLOT 11" sheetId="10" r:id="rId9"/>
    <sheet name="PLOT 10" sheetId="11" r:id="rId10"/>
    <sheet name="PLOT 28" sheetId="12" r:id="rId11"/>
    <sheet name="PLOT 27" sheetId="13" r:id="rId12"/>
    <sheet name="PLOT 20" sheetId="14" r:id="rId13"/>
    <sheet name="PLOT 21" sheetId="15" r:id="rId14"/>
    <sheet name="PLOT 22" sheetId="16" r:id="rId15"/>
    <sheet name="PLOT 23" sheetId="17" r:id="rId16"/>
    <sheet name="PLOT24" sheetId="20" r:id="rId17"/>
    <sheet name="PLOT 25" sheetId="21" r:id="rId18"/>
    <sheet name="PLOT 26" sheetId="22" r:id="rId19"/>
    <sheet name="PLOT 37" sheetId="23" r:id="rId20"/>
    <sheet name="PLOT 36" sheetId="24" r:id="rId21"/>
    <sheet name="PLOT 35" sheetId="25" r:id="rId22"/>
    <sheet name="PLOT 34" sheetId="26" r:id="rId23"/>
    <sheet name="PLOT 32" sheetId="27" r:id="rId24"/>
    <sheet name="PLOT 31" sheetId="28" r:id="rId25"/>
    <sheet name="PLOT 30" sheetId="29" r:id="rId26"/>
    <sheet name="PLOT 29" sheetId="31" r:id="rId27"/>
    <sheet name="PLOT 45" sheetId="32" r:id="rId28"/>
    <sheet name="PLOT 44" sheetId="33" r:id="rId29"/>
    <sheet name="PLOT 43" sheetId="34" r:id="rId30"/>
    <sheet name="PLOT 42" sheetId="35" r:id="rId31"/>
    <sheet name="PLOT 38" sheetId="36" r:id="rId32"/>
    <sheet name="PLOT 39" sheetId="37" r:id="rId33"/>
    <sheet name="PLOT 40" sheetId="38" r:id="rId34"/>
    <sheet name="PLOT 53" sheetId="39" r:id="rId35"/>
    <sheet name="PLOT 46" sheetId="40" r:id="rId36"/>
    <sheet name="PLOT 47" sheetId="41" r:id="rId37"/>
    <sheet name="PLOT 48" sheetId="42" r:id="rId38"/>
    <sheet name="PLOT 49" sheetId="43" r:id="rId39"/>
    <sheet name="PLOT 50" sheetId="44" r:id="rId40"/>
    <sheet name="PLOT 56" sheetId="45" r:id="rId41"/>
    <sheet name="PLOT 57" sheetId="46" r:id="rId42"/>
    <sheet name="PLOT 58" sheetId="47" r:id="rId43"/>
    <sheet name="PLOT 59" sheetId="48" r:id="rId44"/>
    <sheet name="PLOT 60" sheetId="49" r:id="rId45"/>
    <sheet name="PLOT 61" sheetId="50" r:id="rId46"/>
    <sheet name="PLOT 62" sheetId="51" r:id="rId47"/>
    <sheet name="PLOT 66" sheetId="52" r:id="rId48"/>
    <sheet name="PLOT 65" sheetId="53" r:id="rId49"/>
    <sheet name="PLOT 64" sheetId="54" r:id="rId50"/>
    <sheet name="PLOT 63" sheetId="55" r:id="rId51"/>
    <sheet name="PLOT 71" sheetId="56" r:id="rId52"/>
    <sheet name="PLOT 73" sheetId="57" r:id="rId53"/>
    <sheet name="PLOT 74" sheetId="58" r:id="rId54"/>
    <sheet name="PLOT 72" sheetId="59" r:id="rId55"/>
    <sheet name="PLOT 75" sheetId="60" r:id="rId56"/>
    <sheet name="PLOT 76" sheetId="61" r:id="rId57"/>
    <sheet name="PLOT 77" sheetId="63" r:id="rId58"/>
    <sheet name="PLOT 69" sheetId="64" r:id="rId59"/>
    <sheet name="PLOT 82" sheetId="65" r:id="rId60"/>
    <sheet name="PLOT 81" sheetId="66" r:id="rId61"/>
    <sheet name="PLOT 80" sheetId="67" r:id="rId62"/>
    <sheet name="PLOT 79" sheetId="68" r:id="rId63"/>
    <sheet name="PLOT 78 A" sheetId="69" r:id="rId64"/>
    <sheet name="PLOT 87" sheetId="70" r:id="rId65"/>
    <sheet name="PLOT 88" sheetId="71" r:id="rId66"/>
    <sheet name="PLOT 89" sheetId="72" r:id="rId67"/>
    <sheet name="PLOT 90 A" sheetId="73" r:id="rId68"/>
    <sheet name="PLOT 91" sheetId="74" r:id="rId69"/>
    <sheet name="PLOT 92" sheetId="75" r:id="rId70"/>
    <sheet name="PLOT 86" sheetId="76" r:id="rId71"/>
    <sheet name="PLOT 85" sheetId="77" r:id="rId72"/>
    <sheet name="PLOT 84" sheetId="78" r:id="rId73"/>
    <sheet name="PLOT 83" sheetId="79" r:id="rId74"/>
    <sheet name="PLOT 142" sheetId="80" r:id="rId75"/>
    <sheet name="PLOT 144" sheetId="81" r:id="rId76"/>
    <sheet name="PLOT 138" sheetId="82" r:id="rId77"/>
    <sheet name="PLOT 139" sheetId="83" r:id="rId78"/>
    <sheet name="PLOT 127-A" sheetId="84" r:id="rId79"/>
    <sheet name="PLOT 125" sheetId="85" r:id="rId80"/>
    <sheet name="PLOT 124" sheetId="86" r:id="rId81"/>
    <sheet name="PLOT 123" sheetId="87" r:id="rId82"/>
    <sheet name="PLOT 122" sheetId="88" r:id="rId83"/>
    <sheet name="PLOT 131" sheetId="89" r:id="rId84"/>
    <sheet name="PLOT 130" sheetId="90" r:id="rId85"/>
    <sheet name="PLOT 128" sheetId="91" r:id="rId86"/>
    <sheet name="PLOT 129" sheetId="92" r:id="rId87"/>
    <sheet name="PLOT 111 A" sheetId="93" r:id="rId88"/>
    <sheet name="PLOT 112" sheetId="94" r:id="rId89"/>
    <sheet name="PLOT 113" sheetId="95" r:id="rId90"/>
    <sheet name="PLOT 114" sheetId="96" r:id="rId91"/>
    <sheet name="PLOT 132" sheetId="97" r:id="rId92"/>
    <sheet name="PLOT 135" sheetId="98" r:id="rId93"/>
    <sheet name="PLOT 136" sheetId="99" r:id="rId94"/>
    <sheet name="PLOT 137" sheetId="100" r:id="rId95"/>
    <sheet name="PLOT 134" sheetId="101" r:id="rId96"/>
    <sheet name="PLOT 133" sheetId="102" r:id="rId97"/>
    <sheet name="PLOT 120" sheetId="103" r:id="rId98"/>
    <sheet name="PLOT 119" sheetId="104" r:id="rId99"/>
    <sheet name="PLOT 116" sheetId="105" r:id="rId100"/>
    <sheet name="PLOT 105" sheetId="106" r:id="rId101"/>
    <sheet name="PLOT 106" sheetId="107" r:id="rId102"/>
    <sheet name="PLOT 107" sheetId="108" r:id="rId103"/>
    <sheet name="PLOT 108" sheetId="109" r:id="rId104"/>
    <sheet name="PLOT 103" sheetId="110" r:id="rId105"/>
    <sheet name="PLOT 98" sheetId="111" r:id="rId106"/>
    <sheet name="PLOT 97" sheetId="112" r:id="rId107"/>
    <sheet name="PLOT 95" sheetId="113" r:id="rId10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56" l="1"/>
  <c r="I21" i="48"/>
  <c r="I20" i="48"/>
  <c r="I19" i="48"/>
  <c r="I19" i="29"/>
  <c r="I18" i="29"/>
  <c r="I17" i="113" l="1"/>
  <c r="I16" i="113"/>
  <c r="I17" i="112"/>
  <c r="I18" i="111"/>
  <c r="I17" i="111"/>
  <c r="I19" i="110"/>
  <c r="I18" i="110"/>
  <c r="I17" i="110"/>
  <c r="I20" i="109"/>
  <c r="I19" i="109"/>
  <c r="I20" i="108"/>
  <c r="I19" i="108"/>
  <c r="I15" i="107"/>
  <c r="I19" i="106"/>
  <c r="I18" i="106"/>
  <c r="I20" i="105"/>
  <c r="I19" i="105"/>
  <c r="I18" i="105"/>
  <c r="I10" i="104"/>
  <c r="I15" i="103"/>
  <c r="I14" i="103"/>
  <c r="I14" i="102"/>
  <c r="I13" i="102"/>
  <c r="I18" i="101"/>
  <c r="I17" i="101"/>
  <c r="I16" i="101"/>
  <c r="I15" i="100"/>
  <c r="I14" i="100"/>
  <c r="I19" i="99"/>
  <c r="I18" i="99"/>
  <c r="I17" i="99"/>
  <c r="I16" i="99"/>
  <c r="I15" i="98"/>
  <c r="I14" i="98"/>
  <c r="I17" i="97"/>
  <c r="I16" i="97"/>
  <c r="I15" i="97"/>
  <c r="I14" i="97"/>
  <c r="I22" i="96"/>
  <c r="I21" i="96"/>
  <c r="I20" i="96"/>
  <c r="I18" i="95"/>
  <c r="I17" i="95"/>
  <c r="I16" i="95"/>
  <c r="I17" i="94"/>
  <c r="I16" i="94"/>
  <c r="I15" i="94"/>
  <c r="I20" i="93"/>
  <c r="I17" i="92"/>
  <c r="I16" i="92"/>
  <c r="I23" i="91"/>
  <c r="I22" i="91"/>
  <c r="I21" i="91"/>
  <c r="I20" i="91"/>
  <c r="I18" i="90"/>
  <c r="I17" i="90"/>
  <c r="I16" i="90"/>
  <c r="I19" i="89"/>
  <c r="I18" i="89"/>
  <c r="I17" i="89"/>
  <c r="I17" i="88"/>
  <c r="I16" i="88"/>
  <c r="I20" i="87"/>
  <c r="I19" i="87"/>
  <c r="I18" i="87"/>
  <c r="I18" i="86"/>
  <c r="I17" i="86"/>
  <c r="I16" i="86"/>
  <c r="I20" i="85"/>
  <c r="I19" i="85"/>
  <c r="I18" i="85"/>
  <c r="I17" i="84"/>
  <c r="I16" i="84"/>
  <c r="I18" i="83"/>
  <c r="I17" i="83"/>
  <c r="I16" i="83"/>
  <c r="I20" i="82"/>
  <c r="I19" i="82"/>
  <c r="I18" i="82"/>
  <c r="I17" i="82"/>
  <c r="I15" i="106"/>
  <c r="I14" i="106"/>
  <c r="I13" i="81"/>
  <c r="I12" i="81"/>
  <c r="I19" i="80"/>
  <c r="I18" i="80"/>
  <c r="I17" i="80"/>
  <c r="I14" i="79"/>
  <c r="I13" i="79"/>
  <c r="I18" i="78"/>
  <c r="I17" i="78"/>
  <c r="I16" i="78"/>
  <c r="I15" i="78"/>
  <c r="I20" i="77"/>
  <c r="I19" i="77"/>
  <c r="I18" i="77"/>
  <c r="I17" i="76"/>
  <c r="I16" i="76"/>
  <c r="I20" i="75"/>
  <c r="I19" i="75"/>
  <c r="I18" i="75"/>
  <c r="I17" i="75"/>
  <c r="I15" i="74"/>
  <c r="I14" i="74"/>
  <c r="I17" i="73"/>
  <c r="I16" i="73"/>
  <c r="I15" i="73"/>
  <c r="I18" i="72"/>
  <c r="I15" i="72"/>
  <c r="I16" i="72"/>
  <c r="I22" i="71"/>
  <c r="I19" i="71"/>
  <c r="I18" i="71"/>
  <c r="I19" i="70"/>
  <c r="I18" i="70"/>
  <c r="I17" i="70"/>
  <c r="I16" i="69"/>
  <c r="I15" i="69"/>
  <c r="I15" i="68"/>
  <c r="I14" i="68"/>
  <c r="I13" i="67"/>
  <c r="I12" i="67"/>
  <c r="I17" i="66"/>
  <c r="I16" i="66"/>
  <c r="I15" i="66"/>
  <c r="I15" i="65"/>
  <c r="I14" i="65"/>
  <c r="I12" i="64"/>
  <c r="I21" i="63"/>
  <c r="I20" i="63"/>
  <c r="I19" i="63"/>
  <c r="I18" i="61"/>
  <c r="I17" i="61"/>
  <c r="I16" i="61"/>
  <c r="I16" i="60"/>
  <c r="I15" i="60"/>
  <c r="I14" i="60"/>
  <c r="I14" i="59"/>
  <c r="I13" i="59"/>
  <c r="I17" i="58"/>
  <c r="I16" i="58"/>
  <c r="I15" i="58"/>
  <c r="I16" i="57"/>
  <c r="I15" i="57"/>
  <c r="I17" i="56"/>
  <c r="I16" i="56"/>
  <c r="I15" i="56"/>
  <c r="I15" i="55"/>
  <c r="I14" i="55"/>
  <c r="I12" i="54"/>
  <c r="I13" i="53"/>
  <c r="I12" i="53"/>
  <c r="I18" i="52"/>
  <c r="I17" i="52"/>
  <c r="I16" i="52"/>
  <c r="I18" i="51"/>
  <c r="I17" i="51"/>
  <c r="I19" i="50"/>
  <c r="I18" i="50"/>
  <c r="I17" i="50"/>
  <c r="I16" i="49"/>
  <c r="I15" i="49"/>
  <c r="I18" i="48"/>
  <c r="I17" i="48"/>
  <c r="I17" i="47"/>
  <c r="I16" i="47"/>
  <c r="I15" i="47"/>
  <c r="I17" i="46"/>
  <c r="I16" i="46"/>
  <c r="I15" i="46"/>
  <c r="I15" i="45"/>
  <c r="I14" i="45"/>
  <c r="I15" i="44"/>
  <c r="I14" i="44"/>
  <c r="I22" i="43"/>
  <c r="I21" i="43"/>
  <c r="I20" i="43"/>
  <c r="I19" i="43"/>
  <c r="I14" i="42"/>
  <c r="I13" i="42"/>
  <c r="I17" i="41"/>
  <c r="I16" i="41"/>
  <c r="I15" i="41"/>
  <c r="I18" i="40"/>
  <c r="I17" i="40"/>
  <c r="I16" i="40"/>
  <c r="I20" i="39"/>
  <c r="I19" i="39"/>
  <c r="I18" i="39"/>
  <c r="I15" i="39"/>
  <c r="I14" i="39"/>
  <c r="I15" i="38"/>
  <c r="I14" i="38"/>
  <c r="I13" i="38"/>
  <c r="I18" i="37"/>
  <c r="I17" i="37"/>
  <c r="H19" i="36"/>
  <c r="H18" i="36"/>
  <c r="H17" i="36"/>
  <c r="H16" i="36"/>
  <c r="I18" i="35"/>
  <c r="I17" i="35"/>
  <c r="I16" i="35"/>
  <c r="I18" i="34"/>
  <c r="I17" i="34"/>
  <c r="I16" i="34"/>
  <c r="I15" i="33"/>
  <c r="I15" i="32"/>
  <c r="I14" i="32"/>
  <c r="I16" i="31"/>
  <c r="I15" i="31"/>
  <c r="I14" i="31"/>
  <c r="I17" i="29"/>
  <c r="I16" i="29"/>
  <c r="I17" i="28"/>
  <c r="I17" i="27"/>
  <c r="I16" i="27"/>
  <c r="I15" i="27"/>
  <c r="I17" i="26"/>
  <c r="I16" i="26"/>
  <c r="I15" i="26"/>
  <c r="I20" i="25"/>
  <c r="I19" i="25"/>
  <c r="I18" i="25"/>
  <c r="I17" i="25"/>
  <c r="I18" i="24"/>
  <c r="I17" i="24"/>
  <c r="I16" i="24"/>
  <c r="H19" i="23"/>
  <c r="H18" i="23"/>
  <c r="H17" i="23"/>
  <c r="I20" i="22"/>
  <c r="I19" i="22"/>
  <c r="I18" i="22"/>
  <c r="I17" i="22"/>
  <c r="I14" i="21"/>
  <c r="I13" i="21"/>
  <c r="I15" i="20"/>
  <c r="I14" i="20"/>
  <c r="I19" i="17"/>
  <c r="I18" i="17"/>
  <c r="I17" i="17"/>
  <c r="I16" i="17"/>
  <c r="I15" i="16"/>
  <c r="I14" i="16"/>
  <c r="I16" i="15"/>
  <c r="I15" i="15"/>
  <c r="I14" i="15"/>
  <c r="I18" i="14"/>
  <c r="I17" i="14"/>
  <c r="I16" i="14"/>
  <c r="I16" i="13"/>
  <c r="I15" i="13"/>
  <c r="I21" i="12"/>
  <c r="I20" i="12"/>
  <c r="I19" i="12"/>
  <c r="I14" i="11"/>
  <c r="I13" i="11"/>
  <c r="I18" i="10"/>
  <c r="I17" i="10"/>
  <c r="I20" i="9"/>
  <c r="I19" i="9"/>
  <c r="I18" i="9"/>
  <c r="I15" i="8"/>
  <c r="I14" i="8"/>
  <c r="I15" i="7"/>
  <c r="I14" i="7"/>
  <c r="I13" i="7"/>
  <c r="I18" i="6"/>
  <c r="I17" i="6"/>
  <c r="I16" i="6"/>
  <c r="I15" i="6"/>
  <c r="I16" i="5"/>
  <c r="I15" i="5"/>
  <c r="I15" i="3"/>
  <c r="I13" i="3"/>
  <c r="I18" i="2"/>
  <c r="I17" i="2"/>
  <c r="I16" i="2"/>
  <c r="I23" i="1"/>
  <c r="I22" i="1"/>
  <c r="I21" i="1"/>
  <c r="L13" i="113" l="1"/>
  <c r="L12" i="113"/>
  <c r="L11" i="113"/>
  <c r="L10" i="113"/>
  <c r="L8" i="113"/>
  <c r="L7" i="113"/>
  <c r="L5" i="113"/>
  <c r="L4" i="113"/>
  <c r="L3" i="113"/>
  <c r="J13" i="113"/>
  <c r="J12" i="113"/>
  <c r="J11" i="113"/>
  <c r="J10" i="113"/>
  <c r="J8" i="113"/>
  <c r="J7" i="113"/>
  <c r="J5" i="113"/>
  <c r="J4" i="113"/>
  <c r="J3" i="113"/>
  <c r="L14" i="112"/>
  <c r="L13" i="112"/>
  <c r="L12" i="112"/>
  <c r="L11" i="112"/>
  <c r="L10" i="112"/>
  <c r="L8" i="112"/>
  <c r="L7" i="112"/>
  <c r="L5" i="112"/>
  <c r="L4" i="112"/>
  <c r="L3" i="112"/>
  <c r="J14" i="112"/>
  <c r="J13" i="112"/>
  <c r="J12" i="112"/>
  <c r="J11" i="112"/>
  <c r="J10" i="112"/>
  <c r="J8" i="112"/>
  <c r="J7" i="112"/>
  <c r="J5" i="112"/>
  <c r="J4" i="112"/>
  <c r="J3" i="112"/>
  <c r="M14" i="111"/>
  <c r="M13" i="111"/>
  <c r="M12" i="111"/>
  <c r="M11" i="111"/>
  <c r="M10" i="111"/>
  <c r="M8" i="111"/>
  <c r="M7" i="111"/>
  <c r="M5" i="111"/>
  <c r="M4" i="111"/>
  <c r="M3" i="111"/>
  <c r="K14" i="111"/>
  <c r="K13" i="111"/>
  <c r="K12" i="111"/>
  <c r="K11" i="111"/>
  <c r="K10" i="111"/>
  <c r="K8" i="111"/>
  <c r="K7" i="111"/>
  <c r="K5" i="111"/>
  <c r="K4" i="111"/>
  <c r="K3" i="111"/>
  <c r="L14" i="110"/>
  <c r="L13" i="110"/>
  <c r="L12" i="110"/>
  <c r="L11" i="110"/>
  <c r="L10" i="110"/>
  <c r="L8" i="110"/>
  <c r="L7" i="110"/>
  <c r="L5" i="110"/>
  <c r="L4" i="110"/>
  <c r="L3" i="110"/>
  <c r="J14" i="110"/>
  <c r="J13" i="110"/>
  <c r="J12" i="110"/>
  <c r="J11" i="110"/>
  <c r="J10" i="110"/>
  <c r="J8" i="110"/>
  <c r="J7" i="110"/>
  <c r="J5" i="110"/>
  <c r="J4" i="110"/>
  <c r="J3" i="110"/>
  <c r="L16" i="109"/>
  <c r="L15" i="109"/>
  <c r="L14" i="109"/>
  <c r="L13" i="109"/>
  <c r="L12" i="109"/>
  <c r="L11" i="109"/>
  <c r="L10" i="109"/>
  <c r="L8" i="109"/>
  <c r="L7" i="109"/>
  <c r="L5" i="109"/>
  <c r="L4" i="109"/>
  <c r="L3" i="109"/>
  <c r="J16" i="109"/>
  <c r="J15" i="109"/>
  <c r="J14" i="109"/>
  <c r="J13" i="109"/>
  <c r="J12" i="109"/>
  <c r="J11" i="109"/>
  <c r="J10" i="109"/>
  <c r="J8" i="109"/>
  <c r="J7" i="109"/>
  <c r="J5" i="109"/>
  <c r="J4" i="109"/>
  <c r="J3" i="109"/>
  <c r="L16" i="108"/>
  <c r="L15" i="108"/>
  <c r="L14" i="108"/>
  <c r="L13" i="108"/>
  <c r="L12" i="108"/>
  <c r="L11" i="108"/>
  <c r="L10" i="108"/>
  <c r="L8" i="108"/>
  <c r="L7" i="108"/>
  <c r="L6" i="108"/>
  <c r="L5" i="108"/>
  <c r="L4" i="108"/>
  <c r="L3" i="108"/>
  <c r="J16" i="108"/>
  <c r="J15" i="108"/>
  <c r="J14" i="108"/>
  <c r="J13" i="108"/>
  <c r="J12" i="108"/>
  <c r="J11" i="108"/>
  <c r="J10" i="108"/>
  <c r="J8" i="108"/>
  <c r="J7" i="108"/>
  <c r="J6" i="108"/>
  <c r="J5" i="108"/>
  <c r="J4" i="108"/>
  <c r="J3" i="108"/>
  <c r="L9" i="107"/>
  <c r="L8" i="107"/>
  <c r="L7" i="107"/>
  <c r="L5" i="107"/>
  <c r="L3" i="107"/>
  <c r="J9" i="107"/>
  <c r="J8" i="107"/>
  <c r="J7" i="107"/>
  <c r="J5" i="107"/>
  <c r="J3" i="107"/>
  <c r="L11" i="106"/>
  <c r="L10" i="106"/>
  <c r="L9" i="106"/>
  <c r="L7" i="106"/>
  <c r="L6" i="106"/>
  <c r="L4" i="106"/>
  <c r="L3" i="106"/>
  <c r="J11" i="106"/>
  <c r="J10" i="106"/>
  <c r="J9" i="106"/>
  <c r="J7" i="106"/>
  <c r="J6" i="106"/>
  <c r="J4" i="106"/>
  <c r="J3" i="106"/>
  <c r="L15" i="105"/>
  <c r="L14" i="105"/>
  <c r="L13" i="105"/>
  <c r="L12" i="105"/>
  <c r="L11" i="105"/>
  <c r="L10" i="105"/>
  <c r="L8" i="105"/>
  <c r="L7" i="105"/>
  <c r="L5" i="105"/>
  <c r="L4" i="105"/>
  <c r="L3" i="105"/>
  <c r="J15" i="105"/>
  <c r="J14" i="105"/>
  <c r="J13" i="105"/>
  <c r="J12" i="105"/>
  <c r="J11" i="105"/>
  <c r="J10" i="105"/>
  <c r="J8" i="105"/>
  <c r="J7" i="105"/>
  <c r="J5" i="105"/>
  <c r="J4" i="105"/>
  <c r="J3" i="105"/>
  <c r="L7" i="104"/>
  <c r="L5" i="104"/>
  <c r="L3" i="104"/>
  <c r="J7" i="104"/>
  <c r="J5" i="104"/>
  <c r="J3" i="104"/>
  <c r="L11" i="103"/>
  <c r="L10" i="103"/>
  <c r="L9" i="103"/>
  <c r="L7" i="103"/>
  <c r="L6" i="103"/>
  <c r="L4" i="103"/>
  <c r="L3" i="103"/>
  <c r="J11" i="103"/>
  <c r="J10" i="103"/>
  <c r="J9" i="103"/>
  <c r="J7" i="103"/>
  <c r="J6" i="103"/>
  <c r="J4" i="103"/>
  <c r="J3" i="103"/>
  <c r="L10" i="102"/>
  <c r="L9" i="102"/>
  <c r="L7" i="102"/>
  <c r="L6" i="102"/>
  <c r="L4" i="102"/>
  <c r="L3" i="102"/>
  <c r="J10" i="102"/>
  <c r="J9" i="102"/>
  <c r="J7" i="102"/>
  <c r="J6" i="102"/>
  <c r="J4" i="102"/>
  <c r="J3" i="102"/>
  <c r="L13" i="101"/>
  <c r="L12" i="101"/>
  <c r="L11" i="101"/>
  <c r="L10" i="101"/>
  <c r="L8" i="101"/>
  <c r="L7" i="101"/>
  <c r="L5" i="101"/>
  <c r="L4" i="101"/>
  <c r="L3" i="101"/>
  <c r="J13" i="101"/>
  <c r="J12" i="101"/>
  <c r="J11" i="101"/>
  <c r="J10" i="101"/>
  <c r="J8" i="101"/>
  <c r="J7" i="101"/>
  <c r="J5" i="101"/>
  <c r="J3" i="101"/>
  <c r="J4" i="101"/>
  <c r="L11" i="100"/>
  <c r="L10" i="100"/>
  <c r="L9" i="100"/>
  <c r="L8" i="100"/>
  <c r="L6" i="100"/>
  <c r="L5" i="100"/>
  <c r="L3" i="100"/>
  <c r="J11" i="100"/>
  <c r="J10" i="100"/>
  <c r="J9" i="100"/>
  <c r="J8" i="100"/>
  <c r="J6" i="100"/>
  <c r="J5" i="100"/>
  <c r="J3" i="100"/>
  <c r="L13" i="99"/>
  <c r="L12" i="99"/>
  <c r="L11" i="99"/>
  <c r="L10" i="99"/>
  <c r="L8" i="99"/>
  <c r="L7" i="99"/>
  <c r="L5" i="99"/>
  <c r="L4" i="99"/>
  <c r="L3" i="99"/>
  <c r="J13" i="99"/>
  <c r="J12" i="99"/>
  <c r="J11" i="99"/>
  <c r="J10" i="99"/>
  <c r="J8" i="99"/>
  <c r="J7" i="99"/>
  <c r="J5" i="99"/>
  <c r="J4" i="99"/>
  <c r="J3" i="99"/>
  <c r="L11" i="98"/>
  <c r="L10" i="98"/>
  <c r="L9" i="98"/>
  <c r="L7" i="98"/>
  <c r="L6" i="98"/>
  <c r="L4" i="98"/>
  <c r="L3" i="98"/>
  <c r="J11" i="98"/>
  <c r="J10" i="98"/>
  <c r="J9" i="98"/>
  <c r="J7" i="98"/>
  <c r="J6" i="98"/>
  <c r="J4" i="98"/>
  <c r="J3" i="98"/>
  <c r="L11" i="97"/>
  <c r="J11" i="97"/>
  <c r="L8" i="97"/>
  <c r="L7" i="97"/>
  <c r="L6" i="97"/>
  <c r="L5" i="97"/>
  <c r="L4" i="97"/>
  <c r="L3" i="97"/>
  <c r="J8" i="97"/>
  <c r="J7" i="97"/>
  <c r="J6" i="97"/>
  <c r="J5" i="97"/>
  <c r="J4" i="97"/>
  <c r="J3" i="97"/>
  <c r="L17" i="96"/>
  <c r="L16" i="96"/>
  <c r="L15" i="96"/>
  <c r="L14" i="96"/>
  <c r="L13" i="96"/>
  <c r="L12" i="96"/>
  <c r="L10" i="96"/>
  <c r="L9" i="96"/>
  <c r="L7" i="96"/>
  <c r="L6" i="96"/>
  <c r="L5" i="96"/>
  <c r="L4" i="96"/>
  <c r="L3" i="96"/>
  <c r="J17" i="96"/>
  <c r="J16" i="96"/>
  <c r="J15" i="96"/>
  <c r="J14" i="96"/>
  <c r="J13" i="96"/>
  <c r="J12" i="96"/>
  <c r="J10" i="96"/>
  <c r="J9" i="96"/>
  <c r="J7" i="96"/>
  <c r="J6" i="96"/>
  <c r="J5" i="96"/>
  <c r="J4" i="96"/>
  <c r="J3" i="96"/>
  <c r="L13" i="95"/>
  <c r="L12" i="95"/>
  <c r="L11" i="95"/>
  <c r="L10" i="95"/>
  <c r="L9" i="95"/>
  <c r="L7" i="95"/>
  <c r="L6" i="95"/>
  <c r="L4" i="95"/>
  <c r="L3" i="95"/>
  <c r="J13" i="95"/>
  <c r="J12" i="95"/>
  <c r="J11" i="95"/>
  <c r="J10" i="95"/>
  <c r="J9" i="95"/>
  <c r="J7" i="95"/>
  <c r="J6" i="95"/>
  <c r="J4" i="95"/>
  <c r="J3" i="95"/>
  <c r="L12" i="94"/>
  <c r="L11" i="94"/>
  <c r="L10" i="94"/>
  <c r="L9" i="94"/>
  <c r="L7" i="94"/>
  <c r="L6" i="94"/>
  <c r="L4" i="94"/>
  <c r="L3" i="94"/>
  <c r="J12" i="94"/>
  <c r="J11" i="94"/>
  <c r="J10" i="94"/>
  <c r="J9" i="94"/>
  <c r="J7" i="94"/>
  <c r="J6" i="94"/>
  <c r="J4" i="94"/>
  <c r="J3" i="94"/>
  <c r="L17" i="93"/>
  <c r="L16" i="93"/>
  <c r="L15" i="93"/>
  <c r="L14" i="93"/>
  <c r="L13" i="93"/>
  <c r="L12" i="93"/>
  <c r="L10" i="93"/>
  <c r="L9" i="93"/>
  <c r="L7" i="93"/>
  <c r="L6" i="93"/>
  <c r="L5" i="93"/>
  <c r="L4" i="93"/>
  <c r="L3" i="93"/>
  <c r="J17" i="93"/>
  <c r="J16" i="93"/>
  <c r="J15" i="93"/>
  <c r="J14" i="93"/>
  <c r="J13" i="93"/>
  <c r="J12" i="93"/>
  <c r="J10" i="93"/>
  <c r="J9" i="93"/>
  <c r="J7" i="93"/>
  <c r="J6" i="93"/>
  <c r="J5" i="93"/>
  <c r="J4" i="93"/>
  <c r="J3" i="93"/>
  <c r="L13" i="92"/>
  <c r="L12" i="92"/>
  <c r="L11" i="92"/>
  <c r="L10" i="92"/>
  <c r="L8" i="92"/>
  <c r="L7" i="92"/>
  <c r="L5" i="92"/>
  <c r="L4" i="92"/>
  <c r="L3" i="92"/>
  <c r="J13" i="92"/>
  <c r="J12" i="92"/>
  <c r="J11" i="92"/>
  <c r="J10" i="92"/>
  <c r="J8" i="92"/>
  <c r="J7" i="92"/>
  <c r="J5" i="92"/>
  <c r="J4" i="92"/>
  <c r="J3" i="92"/>
  <c r="L17" i="91"/>
  <c r="L16" i="91"/>
  <c r="L15" i="91"/>
  <c r="L14" i="91"/>
  <c r="L13" i="91"/>
  <c r="L12" i="91"/>
  <c r="L11" i="91"/>
  <c r="L9" i="91"/>
  <c r="L8" i="91"/>
  <c r="L6" i="91"/>
  <c r="L5" i="91"/>
  <c r="L4" i="91"/>
  <c r="L3" i="91"/>
  <c r="J17" i="91"/>
  <c r="J16" i="91"/>
  <c r="J15" i="91"/>
  <c r="J14" i="91"/>
  <c r="J13" i="91"/>
  <c r="J12" i="91"/>
  <c r="J11" i="91"/>
  <c r="J9" i="91"/>
  <c r="J8" i="91"/>
  <c r="J5" i="91"/>
  <c r="J6" i="91"/>
  <c r="J4" i="91"/>
  <c r="J3" i="91"/>
  <c r="L13" i="90" l="1"/>
  <c r="L12" i="90"/>
  <c r="L11" i="90"/>
  <c r="L10" i="90"/>
  <c r="L9" i="90"/>
  <c r="L7" i="90"/>
  <c r="L6" i="90"/>
  <c r="L4" i="90"/>
  <c r="L3" i="90"/>
  <c r="J13" i="90"/>
  <c r="J12" i="90"/>
  <c r="J11" i="90"/>
  <c r="J10" i="90"/>
  <c r="J9" i="90"/>
  <c r="J7" i="90"/>
  <c r="J6" i="90"/>
  <c r="J4" i="90"/>
  <c r="J3" i="90"/>
  <c r="L14" i="89"/>
  <c r="L13" i="89"/>
  <c r="L12" i="89"/>
  <c r="L11" i="89"/>
  <c r="L9" i="89"/>
  <c r="L8" i="89"/>
  <c r="L6" i="89"/>
  <c r="L5" i="89"/>
  <c r="L4" i="89"/>
  <c r="L3" i="89"/>
  <c r="J14" i="89"/>
  <c r="J13" i="89"/>
  <c r="J12" i="89"/>
  <c r="J11" i="89"/>
  <c r="J9" i="89"/>
  <c r="J8" i="89"/>
  <c r="J6" i="89"/>
  <c r="J5" i="89"/>
  <c r="J4" i="89"/>
  <c r="J3" i="89"/>
  <c r="L13" i="88"/>
  <c r="L12" i="88"/>
  <c r="L11" i="88"/>
  <c r="L10" i="88"/>
  <c r="L8" i="88"/>
  <c r="L7" i="88"/>
  <c r="L5" i="88"/>
  <c r="L4" i="88"/>
  <c r="L3" i="88"/>
  <c r="J13" i="88"/>
  <c r="J12" i="88"/>
  <c r="J11" i="88"/>
  <c r="J10" i="88"/>
  <c r="J8" i="88"/>
  <c r="J7" i="88"/>
  <c r="J5" i="88"/>
  <c r="J4" i="88"/>
  <c r="J3" i="88"/>
  <c r="L15" i="87"/>
  <c r="L14" i="87"/>
  <c r="L13" i="87"/>
  <c r="L12" i="87"/>
  <c r="L10" i="87"/>
  <c r="L9" i="87"/>
  <c r="L7" i="87"/>
  <c r="L6" i="87"/>
  <c r="L5" i="87"/>
  <c r="L4" i="87"/>
  <c r="L3" i="87"/>
  <c r="J15" i="87"/>
  <c r="J14" i="87"/>
  <c r="J13" i="87"/>
  <c r="J12" i="87"/>
  <c r="J10" i="87"/>
  <c r="J9" i="87"/>
  <c r="J7" i="87"/>
  <c r="J6" i="87"/>
  <c r="J4" i="87"/>
  <c r="J5" i="87"/>
  <c r="J3" i="87"/>
  <c r="L13" i="86"/>
  <c r="L12" i="86"/>
  <c r="L11" i="86"/>
  <c r="L10" i="86"/>
  <c r="L8" i="86"/>
  <c r="L7" i="86"/>
  <c r="L5" i="86"/>
  <c r="L4" i="86"/>
  <c r="L3" i="86"/>
  <c r="J13" i="86"/>
  <c r="J12" i="86"/>
  <c r="J11" i="86"/>
  <c r="J10" i="86"/>
  <c r="J8" i="86"/>
  <c r="J7" i="86"/>
  <c r="J5" i="86"/>
  <c r="J4" i="86"/>
  <c r="J3" i="86"/>
  <c r="L15" i="85"/>
  <c r="L14" i="85"/>
  <c r="L13" i="85"/>
  <c r="L12" i="85"/>
  <c r="L11" i="85"/>
  <c r="L9" i="85"/>
  <c r="L8" i="85"/>
  <c r="L6" i="85"/>
  <c r="L5" i="85"/>
  <c r="L4" i="85"/>
  <c r="L3" i="85"/>
  <c r="J15" i="85"/>
  <c r="J14" i="85"/>
  <c r="J13" i="85"/>
  <c r="J12" i="85"/>
  <c r="J11" i="85"/>
  <c r="J9" i="85"/>
  <c r="J8" i="85"/>
  <c r="J6" i="85"/>
  <c r="J5" i="85"/>
  <c r="J4" i="85"/>
  <c r="J3" i="85"/>
  <c r="L13" i="84"/>
  <c r="L12" i="84"/>
  <c r="L11" i="84"/>
  <c r="L10" i="84"/>
  <c r="L9" i="84"/>
  <c r="L7" i="84"/>
  <c r="L6" i="84"/>
  <c r="L4" i="84"/>
  <c r="L3" i="84"/>
  <c r="J13" i="84"/>
  <c r="J12" i="84"/>
  <c r="J11" i="84"/>
  <c r="J10" i="84"/>
  <c r="J9" i="84"/>
  <c r="J7" i="84"/>
  <c r="J6" i="84"/>
  <c r="J4" i="84"/>
  <c r="J3" i="84"/>
  <c r="L13" i="83"/>
  <c r="L12" i="83"/>
  <c r="L11" i="83"/>
  <c r="L10" i="83"/>
  <c r="L9" i="83"/>
  <c r="L7" i="83"/>
  <c r="L6" i="83"/>
  <c r="L4" i="83"/>
  <c r="L3" i="83"/>
  <c r="J13" i="83"/>
  <c r="J12" i="83"/>
  <c r="J11" i="83"/>
  <c r="J10" i="83"/>
  <c r="J9" i="83"/>
  <c r="J7" i="83"/>
  <c r="J6" i="83"/>
  <c r="J4" i="83"/>
  <c r="J3" i="83"/>
  <c r="L14" i="82"/>
  <c r="L13" i="82"/>
  <c r="L12" i="82"/>
  <c r="L11" i="82"/>
  <c r="L10" i="82"/>
  <c r="L9" i="82"/>
  <c r="L7" i="82"/>
  <c r="L6" i="82"/>
  <c r="L4" i="82"/>
  <c r="L3" i="82"/>
  <c r="J14" i="82"/>
  <c r="J13" i="82"/>
  <c r="J12" i="82"/>
  <c r="J11" i="82"/>
  <c r="J10" i="82"/>
  <c r="J9" i="82"/>
  <c r="J7" i="82"/>
  <c r="J6" i="82"/>
  <c r="J4" i="82"/>
  <c r="J3" i="82"/>
  <c r="M9" i="81"/>
  <c r="M8" i="81"/>
  <c r="M6" i="81"/>
  <c r="M4" i="81"/>
  <c r="M3" i="81"/>
  <c r="K9" i="81"/>
  <c r="K8" i="81"/>
  <c r="K6" i="81"/>
  <c r="K4" i="81"/>
  <c r="K3" i="81"/>
  <c r="L14" i="80"/>
  <c r="L13" i="80"/>
  <c r="L12" i="80"/>
  <c r="L11" i="80"/>
  <c r="L10" i="80"/>
  <c r="L8" i="80"/>
  <c r="L7" i="80"/>
  <c r="L5" i="80"/>
  <c r="L4" i="80"/>
  <c r="L3" i="80"/>
  <c r="J14" i="80"/>
  <c r="J13" i="80"/>
  <c r="J12" i="80"/>
  <c r="J11" i="80"/>
  <c r="J10" i="80"/>
  <c r="J8" i="80"/>
  <c r="J7" i="80"/>
  <c r="J5" i="80"/>
  <c r="J4" i="80"/>
  <c r="J3" i="80"/>
  <c r="M13" i="35" l="1"/>
  <c r="M12" i="35"/>
  <c r="M11" i="35"/>
  <c r="M10" i="35"/>
  <c r="M8" i="35"/>
  <c r="M7" i="35"/>
  <c r="M5" i="35"/>
  <c r="M4" i="35"/>
  <c r="M3" i="35"/>
  <c r="K8" i="35"/>
  <c r="K7" i="35"/>
  <c r="K5" i="35"/>
  <c r="K4" i="35"/>
  <c r="K3" i="35"/>
  <c r="L13" i="36"/>
  <c r="L12" i="36"/>
  <c r="L11" i="36"/>
  <c r="L10" i="36"/>
  <c r="L8" i="36"/>
  <c r="L7" i="36"/>
  <c r="L5" i="36"/>
  <c r="L4" i="36"/>
  <c r="L3" i="36"/>
  <c r="L2" i="36"/>
  <c r="J8" i="36"/>
  <c r="J7" i="36"/>
  <c r="J5" i="36"/>
  <c r="J4" i="36"/>
  <c r="J2" i="36"/>
  <c r="J3" i="36"/>
  <c r="M14" i="37"/>
  <c r="M13" i="37"/>
  <c r="M12" i="37"/>
  <c r="M11" i="37"/>
  <c r="M9" i="37"/>
  <c r="M8" i="37"/>
  <c r="M6" i="37"/>
  <c r="M5" i="37"/>
  <c r="M4" i="37"/>
  <c r="M3" i="37"/>
  <c r="K9" i="37"/>
  <c r="K8" i="37"/>
  <c r="K6" i="37"/>
  <c r="K5" i="37"/>
  <c r="K4" i="37"/>
  <c r="K3" i="37"/>
  <c r="M10" i="38"/>
  <c r="M9" i="38"/>
  <c r="M8" i="38"/>
  <c r="M6" i="38"/>
  <c r="M5" i="38"/>
  <c r="M3" i="38"/>
  <c r="K6" i="38"/>
  <c r="K5" i="38"/>
  <c r="K3" i="38"/>
  <c r="M11" i="39"/>
  <c r="M10" i="39"/>
  <c r="M9" i="39"/>
  <c r="M7" i="39"/>
  <c r="M6" i="39"/>
  <c r="M4" i="39"/>
  <c r="M3" i="39"/>
  <c r="K7" i="39"/>
  <c r="K6" i="39"/>
  <c r="K4" i="39"/>
  <c r="K3" i="39"/>
  <c r="M13" i="40"/>
  <c r="M12" i="40"/>
  <c r="M11" i="40"/>
  <c r="M10" i="40"/>
  <c r="M9" i="40"/>
  <c r="M7" i="40"/>
  <c r="M6" i="40"/>
  <c r="M4" i="40"/>
  <c r="M3" i="40"/>
  <c r="K13" i="40"/>
  <c r="K12" i="40"/>
  <c r="K11" i="40"/>
  <c r="K10" i="40"/>
  <c r="K9" i="40"/>
  <c r="K7" i="40"/>
  <c r="K6" i="40"/>
  <c r="K4" i="40"/>
  <c r="K3" i="40"/>
  <c r="M12" i="41"/>
  <c r="M11" i="41"/>
  <c r="M10" i="41"/>
  <c r="M9" i="41"/>
  <c r="M7" i="41"/>
  <c r="M6" i="41"/>
  <c r="M4" i="41"/>
  <c r="M3" i="41"/>
  <c r="K12" i="41"/>
  <c r="K11" i="41"/>
  <c r="K10" i="41"/>
  <c r="K9" i="41"/>
  <c r="K7" i="41"/>
  <c r="K6" i="41"/>
  <c r="K4" i="41"/>
  <c r="K3" i="41"/>
  <c r="M10" i="42"/>
  <c r="M9" i="42"/>
  <c r="M7" i="42"/>
  <c r="M6" i="42"/>
  <c r="M4" i="42"/>
  <c r="M3" i="42"/>
  <c r="K9" i="42"/>
  <c r="K10" i="42"/>
  <c r="K7" i="42"/>
  <c r="K6" i="42"/>
  <c r="K4" i="42"/>
  <c r="K3" i="42"/>
  <c r="M16" i="43"/>
  <c r="M15" i="43"/>
  <c r="M14" i="43"/>
  <c r="M13" i="43"/>
  <c r="M12" i="43"/>
  <c r="M10" i="43"/>
  <c r="M9" i="43"/>
  <c r="M7" i="43"/>
  <c r="M6" i="43"/>
  <c r="M5" i="43"/>
  <c r="M4" i="43"/>
  <c r="M3" i="43"/>
  <c r="K16" i="43"/>
  <c r="K15" i="43"/>
  <c r="K14" i="43"/>
  <c r="K13" i="43"/>
  <c r="K12" i="43"/>
  <c r="K9" i="43"/>
  <c r="K10" i="43"/>
  <c r="K7" i="43"/>
  <c r="K6" i="43"/>
  <c r="K5" i="43"/>
  <c r="K4" i="43"/>
  <c r="K3" i="43"/>
  <c r="M11" i="44"/>
  <c r="M10" i="44"/>
  <c r="M9" i="44"/>
  <c r="M7" i="44"/>
  <c r="M5" i="44"/>
  <c r="M4" i="44"/>
  <c r="M3" i="44"/>
  <c r="K11" i="44"/>
  <c r="K10" i="44"/>
  <c r="K9" i="44"/>
  <c r="K7" i="44"/>
  <c r="K5" i="44"/>
  <c r="K4" i="44"/>
  <c r="K3" i="44"/>
  <c r="M11" i="45"/>
  <c r="M10" i="45"/>
  <c r="M9" i="45"/>
  <c r="M7" i="45"/>
  <c r="M6" i="45"/>
  <c r="M4" i="45"/>
  <c r="M3" i="45"/>
  <c r="K11" i="45"/>
  <c r="K10" i="45"/>
  <c r="K9" i="45"/>
  <c r="K7" i="45"/>
  <c r="K6" i="45"/>
  <c r="K4" i="45"/>
  <c r="K3" i="45"/>
  <c r="M12" i="46"/>
  <c r="M11" i="46"/>
  <c r="M10" i="46"/>
  <c r="M8" i="46"/>
  <c r="M7" i="46"/>
  <c r="M5" i="46"/>
  <c r="M4" i="46"/>
  <c r="M3" i="46"/>
  <c r="K12" i="46"/>
  <c r="K11" i="46"/>
  <c r="K10" i="46"/>
  <c r="K8" i="46"/>
  <c r="K7" i="46"/>
  <c r="K5" i="46"/>
  <c r="K4" i="46"/>
  <c r="M12" i="47"/>
  <c r="M11" i="47"/>
  <c r="M10" i="47"/>
  <c r="M8" i="47"/>
  <c r="M7" i="47"/>
  <c r="M5" i="47"/>
  <c r="M4" i="47"/>
  <c r="M3" i="47"/>
  <c r="K12" i="47"/>
  <c r="K11" i="47"/>
  <c r="K10" i="47"/>
  <c r="K8" i="47"/>
  <c r="K7" i="47"/>
  <c r="K5" i="47"/>
  <c r="K4" i="47"/>
  <c r="K3" i="47"/>
  <c r="M14" i="48"/>
  <c r="M13" i="48"/>
  <c r="M12" i="48"/>
  <c r="M11" i="48"/>
  <c r="M10" i="48"/>
  <c r="M9" i="48"/>
  <c r="M7" i="48"/>
  <c r="M6" i="48"/>
  <c r="M4" i="48"/>
  <c r="M3" i="48"/>
  <c r="K14" i="48"/>
  <c r="K13" i="48"/>
  <c r="K12" i="48"/>
  <c r="K11" i="48"/>
  <c r="K10" i="48"/>
  <c r="K9" i="48"/>
  <c r="K7" i="48"/>
  <c r="K6" i="48"/>
  <c r="K4" i="48"/>
  <c r="K3" i="48"/>
  <c r="M12" i="49"/>
  <c r="M11" i="49"/>
  <c r="M10" i="49"/>
  <c r="M9" i="49"/>
  <c r="M7" i="49"/>
  <c r="M6" i="49"/>
  <c r="M4" i="49"/>
  <c r="M3" i="49"/>
  <c r="K12" i="49"/>
  <c r="K11" i="49"/>
  <c r="K10" i="49"/>
  <c r="K9" i="49"/>
  <c r="K7" i="49"/>
  <c r="K6" i="49"/>
  <c r="K4" i="49"/>
  <c r="K3" i="49"/>
  <c r="M14" i="50"/>
  <c r="M13" i="50"/>
  <c r="M12" i="50"/>
  <c r="M11" i="50"/>
  <c r="M9" i="50"/>
  <c r="M8" i="50"/>
  <c r="M6" i="50"/>
  <c r="M5" i="50"/>
  <c r="M4" i="50"/>
  <c r="M3" i="50"/>
  <c r="K14" i="50"/>
  <c r="K13" i="50"/>
  <c r="K12" i="50"/>
  <c r="K11" i="50"/>
  <c r="K9" i="50"/>
  <c r="K8" i="50"/>
  <c r="K6" i="50"/>
  <c r="K5" i="50"/>
  <c r="K4" i="50"/>
  <c r="K3" i="50"/>
  <c r="M14" i="51"/>
  <c r="M13" i="51"/>
  <c r="M12" i="51"/>
  <c r="M11" i="51"/>
  <c r="M10" i="51"/>
  <c r="M9" i="51"/>
  <c r="M7" i="51"/>
  <c r="M6" i="51"/>
  <c r="M4" i="51"/>
  <c r="M3" i="51"/>
  <c r="K14" i="51"/>
  <c r="K13" i="51"/>
  <c r="K12" i="51"/>
  <c r="K11" i="51"/>
  <c r="K10" i="51"/>
  <c r="K9" i="51"/>
  <c r="K7" i="51"/>
  <c r="K6" i="51"/>
  <c r="K4" i="51"/>
  <c r="K3" i="51"/>
  <c r="M13" i="52"/>
  <c r="M12" i="52"/>
  <c r="M11" i="52"/>
  <c r="M10" i="52"/>
  <c r="M8" i="52"/>
  <c r="M7" i="52"/>
  <c r="M5" i="52"/>
  <c r="M4" i="52"/>
  <c r="M3" i="52"/>
  <c r="K13" i="52"/>
  <c r="K12" i="52"/>
  <c r="K11" i="52"/>
  <c r="K10" i="52"/>
  <c r="K8" i="52"/>
  <c r="K7" i="52"/>
  <c r="K5" i="52"/>
  <c r="K4" i="52"/>
  <c r="K3" i="52"/>
  <c r="M9" i="53"/>
  <c r="M8" i="53"/>
  <c r="M6" i="53"/>
  <c r="M4" i="53"/>
  <c r="M3" i="53"/>
  <c r="K9" i="53"/>
  <c r="K8" i="53"/>
  <c r="K6" i="53"/>
  <c r="K4" i="53"/>
  <c r="K3" i="53"/>
  <c r="M9" i="54"/>
  <c r="M8" i="54"/>
  <c r="M6" i="54"/>
  <c r="M5" i="54"/>
  <c r="M3" i="54"/>
  <c r="K9" i="54"/>
  <c r="K8" i="54"/>
  <c r="K6" i="54"/>
  <c r="K5" i="54"/>
  <c r="K3" i="54"/>
  <c r="M11" i="55"/>
  <c r="M10" i="55"/>
  <c r="M9" i="55"/>
  <c r="M6" i="55"/>
  <c r="M4" i="55"/>
  <c r="M3" i="55"/>
  <c r="K11" i="55"/>
  <c r="K10" i="55"/>
  <c r="K9" i="55"/>
  <c r="K6" i="55"/>
  <c r="K4" i="55"/>
  <c r="K3" i="55"/>
  <c r="M12" i="56"/>
  <c r="M11" i="56"/>
  <c r="M10" i="56"/>
  <c r="M9" i="56"/>
  <c r="M7" i="56"/>
  <c r="M6" i="56"/>
  <c r="M4" i="56"/>
  <c r="M3" i="56"/>
  <c r="K12" i="56"/>
  <c r="K11" i="56"/>
  <c r="K10" i="56"/>
  <c r="K9" i="56"/>
  <c r="K7" i="56"/>
  <c r="K6" i="56"/>
  <c r="K4" i="56"/>
  <c r="K3" i="56"/>
  <c r="M12" i="57"/>
  <c r="M11" i="57"/>
  <c r="M10" i="57"/>
  <c r="M9" i="57"/>
  <c r="M7" i="57"/>
  <c r="M6" i="57"/>
  <c r="M4" i="57"/>
  <c r="M3" i="57"/>
  <c r="K12" i="57"/>
  <c r="K11" i="57"/>
  <c r="K10" i="57"/>
  <c r="K9" i="57"/>
  <c r="K7" i="57"/>
  <c r="K6" i="57"/>
  <c r="K4" i="57"/>
  <c r="K3" i="57"/>
  <c r="M12" i="58"/>
  <c r="M11" i="58"/>
  <c r="M10" i="58"/>
  <c r="M8" i="58"/>
  <c r="M7" i="58"/>
  <c r="M5" i="58"/>
  <c r="M4" i="58"/>
  <c r="M3" i="58"/>
  <c r="K12" i="58"/>
  <c r="K11" i="58"/>
  <c r="K10" i="58"/>
  <c r="K8" i="58"/>
  <c r="K7" i="58"/>
  <c r="K5" i="58"/>
  <c r="K4" i="58"/>
  <c r="K3" i="58"/>
  <c r="M10" i="59" l="1"/>
  <c r="M9" i="59"/>
  <c r="M7" i="59"/>
  <c r="M6" i="59"/>
  <c r="M4" i="59"/>
  <c r="M3" i="59"/>
  <c r="K10" i="59"/>
  <c r="K9" i="59"/>
  <c r="K7" i="59"/>
  <c r="K6" i="59"/>
  <c r="K4" i="59"/>
  <c r="K3" i="59"/>
  <c r="M11" i="60"/>
  <c r="M10" i="60"/>
  <c r="M9" i="60"/>
  <c r="M7" i="60"/>
  <c r="M5" i="60"/>
  <c r="M4" i="60"/>
  <c r="M3" i="60"/>
  <c r="K11" i="60"/>
  <c r="K10" i="60"/>
  <c r="K9" i="60"/>
  <c r="K7" i="60"/>
  <c r="K5" i="60"/>
  <c r="K4" i="60"/>
  <c r="K3" i="60"/>
  <c r="M13" i="61"/>
  <c r="M12" i="61"/>
  <c r="M11" i="61"/>
  <c r="M10" i="61"/>
  <c r="M8" i="61"/>
  <c r="M7" i="61"/>
  <c r="M5" i="61"/>
  <c r="M4" i="61"/>
  <c r="M3" i="61"/>
  <c r="K13" i="61"/>
  <c r="K12" i="61"/>
  <c r="K11" i="61"/>
  <c r="K10" i="61"/>
  <c r="K8" i="61"/>
  <c r="K7" i="61"/>
  <c r="K5" i="61"/>
  <c r="K4" i="61"/>
  <c r="K3" i="61"/>
  <c r="M16" i="63"/>
  <c r="M15" i="63"/>
  <c r="M14" i="63"/>
  <c r="M13" i="63"/>
  <c r="M12" i="63"/>
  <c r="M11" i="63"/>
  <c r="M9" i="63"/>
  <c r="M8" i="63"/>
  <c r="M6" i="63"/>
  <c r="M5" i="63"/>
  <c r="M4" i="63"/>
  <c r="M3" i="63"/>
  <c r="K16" i="63"/>
  <c r="K15" i="63"/>
  <c r="K14" i="63"/>
  <c r="K13" i="63"/>
  <c r="K12" i="63"/>
  <c r="K11" i="63"/>
  <c r="K9" i="63"/>
  <c r="K8" i="63"/>
  <c r="K6" i="63"/>
  <c r="K5" i="63"/>
  <c r="K4" i="63"/>
  <c r="K3" i="63"/>
  <c r="M9" i="64"/>
  <c r="M8" i="64"/>
  <c r="M6" i="64"/>
  <c r="M4" i="64"/>
  <c r="M3" i="64"/>
  <c r="K9" i="64"/>
  <c r="K8" i="64"/>
  <c r="K6" i="64"/>
  <c r="K4" i="64"/>
  <c r="K3" i="64"/>
  <c r="M11" i="65"/>
  <c r="M10" i="65"/>
  <c r="M9" i="65"/>
  <c r="M7" i="65"/>
  <c r="M6" i="65"/>
  <c r="M4" i="65"/>
  <c r="M3" i="65"/>
  <c r="K11" i="65"/>
  <c r="K10" i="65"/>
  <c r="K9" i="65"/>
  <c r="K7" i="65"/>
  <c r="K6" i="65"/>
  <c r="K4" i="65"/>
  <c r="K3" i="65"/>
  <c r="M12" i="66"/>
  <c r="M11" i="66"/>
  <c r="M10" i="66"/>
  <c r="M8" i="66"/>
  <c r="M7" i="66"/>
  <c r="M5" i="66"/>
  <c r="M4" i="66"/>
  <c r="M3" i="66"/>
  <c r="K12" i="66"/>
  <c r="K11" i="66"/>
  <c r="K10" i="66"/>
  <c r="K8" i="66"/>
  <c r="K7" i="66"/>
  <c r="K5" i="66"/>
  <c r="K4" i="66"/>
  <c r="K3" i="66"/>
  <c r="M9" i="67"/>
  <c r="M8" i="67"/>
  <c r="M6" i="67"/>
  <c r="M4" i="67"/>
  <c r="M3" i="67"/>
  <c r="K9" i="67"/>
  <c r="K8" i="67"/>
  <c r="K6" i="67"/>
  <c r="K4" i="67"/>
  <c r="K3" i="67"/>
  <c r="M11" i="68"/>
  <c r="M10" i="68"/>
  <c r="M9" i="68"/>
  <c r="M7" i="68"/>
  <c r="M6" i="68"/>
  <c r="M4" i="68"/>
  <c r="M3" i="68"/>
  <c r="K11" i="68"/>
  <c r="K10" i="68"/>
  <c r="K9" i="68"/>
  <c r="K7" i="68"/>
  <c r="K6" i="68"/>
  <c r="K4" i="68"/>
  <c r="K3" i="68"/>
  <c r="M12" i="69"/>
  <c r="M11" i="69"/>
  <c r="M10" i="69"/>
  <c r="M9" i="69"/>
  <c r="M7" i="69"/>
  <c r="M6" i="69"/>
  <c r="M4" i="69"/>
  <c r="M3" i="69"/>
  <c r="K12" i="69"/>
  <c r="K11" i="69"/>
  <c r="K10" i="69"/>
  <c r="K9" i="69"/>
  <c r="K7" i="69"/>
  <c r="K6" i="69"/>
  <c r="K3" i="69"/>
  <c r="K4" i="69"/>
  <c r="M14" i="70"/>
  <c r="M13" i="70"/>
  <c r="M12" i="70"/>
  <c r="M11" i="70"/>
  <c r="M10" i="70"/>
  <c r="M9" i="70"/>
  <c r="M7" i="70"/>
  <c r="M6" i="70"/>
  <c r="M4" i="70"/>
  <c r="M3" i="70"/>
  <c r="K14" i="70"/>
  <c r="K13" i="70"/>
  <c r="K12" i="70"/>
  <c r="K11" i="70"/>
  <c r="K10" i="70"/>
  <c r="K9" i="70"/>
  <c r="K7" i="70"/>
  <c r="K6" i="70"/>
  <c r="K4" i="70"/>
  <c r="K3" i="70"/>
  <c r="M15" i="71"/>
  <c r="M14" i="71"/>
  <c r="M13" i="71"/>
  <c r="M12" i="71"/>
  <c r="M11" i="71"/>
  <c r="M10" i="71"/>
  <c r="M8" i="71"/>
  <c r="M7" i="71"/>
  <c r="M5" i="71"/>
  <c r="M4" i="71"/>
  <c r="M3" i="71"/>
  <c r="K15" i="71"/>
  <c r="K14" i="71"/>
  <c r="K13" i="71"/>
  <c r="K12" i="71"/>
  <c r="K11" i="71"/>
  <c r="K10" i="71"/>
  <c r="K8" i="71"/>
  <c r="K7" i="71"/>
  <c r="K5" i="71"/>
  <c r="K4" i="71"/>
  <c r="K3" i="71"/>
  <c r="M12" i="72"/>
  <c r="M11" i="72"/>
  <c r="M10" i="72"/>
  <c r="M9" i="72"/>
  <c r="M7" i="72"/>
  <c r="M6" i="72"/>
  <c r="M4" i="72"/>
  <c r="M3" i="72"/>
  <c r="K12" i="72"/>
  <c r="K11" i="72"/>
  <c r="K10" i="72"/>
  <c r="K9" i="72"/>
  <c r="K7" i="72"/>
  <c r="K6" i="72"/>
  <c r="K4" i="72"/>
  <c r="K3" i="72"/>
  <c r="M12" i="73"/>
  <c r="M11" i="73"/>
  <c r="M10" i="73"/>
  <c r="M8" i="73"/>
  <c r="M7" i="73"/>
  <c r="M5" i="73"/>
  <c r="M4" i="73"/>
  <c r="M3" i="73"/>
  <c r="K12" i="73"/>
  <c r="K11" i="73"/>
  <c r="K10" i="73"/>
  <c r="K8" i="73"/>
  <c r="K7" i="73"/>
  <c r="K5" i="73"/>
  <c r="K4" i="73"/>
  <c r="K3" i="73"/>
  <c r="M11" i="74"/>
  <c r="M10" i="74"/>
  <c r="M9" i="74"/>
  <c r="M7" i="74"/>
  <c r="M6" i="74"/>
  <c r="M4" i="74"/>
  <c r="M3" i="74"/>
  <c r="K11" i="74"/>
  <c r="K10" i="74"/>
  <c r="K9" i="74"/>
  <c r="K7" i="74"/>
  <c r="K6" i="74"/>
  <c r="K4" i="74"/>
  <c r="K3" i="74"/>
  <c r="M14" i="75"/>
  <c r="M13" i="75"/>
  <c r="M12" i="75"/>
  <c r="M11" i="75"/>
  <c r="M9" i="75"/>
  <c r="M8" i="75"/>
  <c r="M6" i="75"/>
  <c r="M5" i="75"/>
  <c r="M4" i="75"/>
  <c r="M3" i="75"/>
  <c r="K14" i="75"/>
  <c r="K13" i="75"/>
  <c r="K12" i="75"/>
  <c r="K11" i="75"/>
  <c r="K9" i="75"/>
  <c r="K8" i="75"/>
  <c r="K6" i="75"/>
  <c r="K5" i="75"/>
  <c r="K4" i="75"/>
  <c r="K3" i="75"/>
  <c r="M13" i="76"/>
  <c r="M12" i="76"/>
  <c r="M11" i="76"/>
  <c r="M10" i="76"/>
  <c r="M8" i="76"/>
  <c r="M6" i="76"/>
  <c r="M5" i="76"/>
  <c r="M4" i="76"/>
  <c r="M3" i="76"/>
  <c r="K13" i="76"/>
  <c r="K12" i="76"/>
  <c r="K11" i="76"/>
  <c r="K10" i="76"/>
  <c r="K8" i="76"/>
  <c r="K6" i="76"/>
  <c r="K5" i="76"/>
  <c r="K4" i="76"/>
  <c r="K3" i="76"/>
  <c r="M15" i="77"/>
  <c r="M14" i="77"/>
  <c r="M13" i="77"/>
  <c r="M12" i="77"/>
  <c r="M11" i="77"/>
  <c r="M10" i="77"/>
  <c r="M8" i="77"/>
  <c r="M7" i="77"/>
  <c r="M5" i="77"/>
  <c r="M4" i="77"/>
  <c r="M3" i="77"/>
  <c r="M2" i="77"/>
  <c r="K15" i="77"/>
  <c r="K14" i="77"/>
  <c r="K13" i="77"/>
  <c r="K12" i="77"/>
  <c r="K11" i="77"/>
  <c r="K10" i="77"/>
  <c r="K8" i="77"/>
  <c r="K7" i="77"/>
  <c r="K5" i="77"/>
  <c r="K4" i="77"/>
  <c r="K3" i="77"/>
  <c r="K2" i="77"/>
  <c r="M12" i="78"/>
  <c r="M11" i="78"/>
  <c r="M10" i="78"/>
  <c r="M9" i="78"/>
  <c r="M7" i="78"/>
  <c r="M6" i="78"/>
  <c r="M4" i="78"/>
  <c r="M3" i="78"/>
  <c r="K12" i="78"/>
  <c r="K11" i="78"/>
  <c r="K10" i="78"/>
  <c r="K9" i="78"/>
  <c r="K7" i="78"/>
  <c r="K6" i="78"/>
  <c r="K4" i="78"/>
  <c r="K3" i="78"/>
  <c r="M10" i="79"/>
  <c r="M9" i="79"/>
  <c r="M8" i="79"/>
  <c r="M6" i="79"/>
  <c r="M5" i="79"/>
  <c r="M3" i="79"/>
  <c r="K10" i="79"/>
  <c r="K9" i="79"/>
  <c r="K8" i="79"/>
  <c r="K6" i="79"/>
  <c r="K5" i="79"/>
  <c r="K3" i="79"/>
  <c r="M13" i="34" l="1"/>
  <c r="M12" i="34"/>
  <c r="M11" i="34"/>
  <c r="M10" i="34"/>
  <c r="M8" i="34"/>
  <c r="M7" i="34"/>
  <c r="M5" i="34"/>
  <c r="M4" i="34"/>
  <c r="M3" i="34"/>
  <c r="K8" i="34"/>
  <c r="K7" i="34"/>
  <c r="K5" i="34"/>
  <c r="K4" i="34"/>
  <c r="K3" i="34"/>
  <c r="M12" i="33" l="1"/>
  <c r="M11" i="33"/>
  <c r="M10" i="33"/>
  <c r="M9" i="33"/>
  <c r="M7" i="33"/>
  <c r="M6" i="33"/>
  <c r="M4" i="33"/>
  <c r="M3" i="33"/>
  <c r="K12" i="33"/>
  <c r="K11" i="33"/>
  <c r="K10" i="33"/>
  <c r="K9" i="33"/>
  <c r="K7" i="33"/>
  <c r="K6" i="33"/>
  <c r="K4" i="33"/>
  <c r="K3" i="33"/>
  <c r="M11" i="32"/>
  <c r="M10" i="32"/>
  <c r="M9" i="32"/>
  <c r="M7" i="32"/>
  <c r="M6" i="32"/>
  <c r="M4" i="32"/>
  <c r="M3" i="32"/>
  <c r="K11" i="32"/>
  <c r="K10" i="32"/>
  <c r="K9" i="32"/>
  <c r="K7" i="32"/>
  <c r="K6" i="32"/>
  <c r="K4" i="32"/>
  <c r="K3" i="32"/>
  <c r="M11" i="31"/>
  <c r="M10" i="31"/>
  <c r="M9" i="31"/>
  <c r="M7" i="31"/>
  <c r="M4" i="31"/>
  <c r="M3" i="31"/>
  <c r="K11" i="31"/>
  <c r="K10" i="31"/>
  <c r="K9" i="31"/>
  <c r="K7" i="31"/>
  <c r="K4" i="31"/>
  <c r="K3" i="31"/>
  <c r="M13" i="29"/>
  <c r="M12" i="29"/>
  <c r="M11" i="29"/>
  <c r="M10" i="29"/>
  <c r="M9" i="29"/>
  <c r="M7" i="29"/>
  <c r="M4" i="29"/>
  <c r="M3" i="29"/>
  <c r="K13" i="29"/>
  <c r="K12" i="29"/>
  <c r="K11" i="29"/>
  <c r="K10" i="29"/>
  <c r="K9" i="29"/>
  <c r="K7" i="29"/>
  <c r="K4" i="29"/>
  <c r="K3" i="29"/>
  <c r="M14" i="28"/>
  <c r="M13" i="28"/>
  <c r="M12" i="28"/>
  <c r="M11" i="28"/>
  <c r="M10" i="28"/>
  <c r="M8" i="28"/>
  <c r="M7" i="28"/>
  <c r="M5" i="28"/>
  <c r="M4" i="28"/>
  <c r="M3" i="28"/>
  <c r="K14" i="28"/>
  <c r="K13" i="28"/>
  <c r="K12" i="28"/>
  <c r="K11" i="28"/>
  <c r="K10" i="28"/>
  <c r="K8" i="28"/>
  <c r="K7" i="28"/>
  <c r="K5" i="28"/>
  <c r="K4" i="28"/>
  <c r="K3" i="28"/>
  <c r="M12" i="27"/>
  <c r="M11" i="27"/>
  <c r="M10" i="27"/>
  <c r="M9" i="27"/>
  <c r="M8" i="27"/>
  <c r="M6" i="27"/>
  <c r="M5" i="27"/>
  <c r="M3" i="27"/>
  <c r="K12" i="27"/>
  <c r="K11" i="27"/>
  <c r="K10" i="27"/>
  <c r="K9" i="27"/>
  <c r="K8" i="27"/>
  <c r="K6" i="27"/>
  <c r="K5" i="27"/>
  <c r="K3" i="27"/>
  <c r="M12" i="26"/>
  <c r="M11" i="26"/>
  <c r="M10" i="26"/>
  <c r="M9" i="26"/>
  <c r="M7" i="26"/>
  <c r="M6" i="26"/>
  <c r="M4" i="26"/>
  <c r="M3" i="26"/>
  <c r="K12" i="26"/>
  <c r="K11" i="26"/>
  <c r="K10" i="26"/>
  <c r="K9" i="26"/>
  <c r="K7" i="26"/>
  <c r="K6" i="26"/>
  <c r="K4" i="26"/>
  <c r="K3" i="26"/>
  <c r="M14" i="25"/>
  <c r="M13" i="25"/>
  <c r="M12" i="25"/>
  <c r="M11" i="25"/>
  <c r="M10" i="25"/>
  <c r="M8" i="25"/>
  <c r="M7" i="25"/>
  <c r="M5" i="25"/>
  <c r="M4" i="25"/>
  <c r="M3" i="25"/>
  <c r="K14" i="25"/>
  <c r="K13" i="25"/>
  <c r="K12" i="25"/>
  <c r="K11" i="25"/>
  <c r="K10" i="25"/>
  <c r="K8" i="25"/>
  <c r="K7" i="25"/>
  <c r="K5" i="25"/>
  <c r="K4" i="25"/>
  <c r="K3" i="25"/>
  <c r="M13" i="24"/>
  <c r="M12" i="24"/>
  <c r="M11" i="24"/>
  <c r="M10" i="24"/>
  <c r="M8" i="24"/>
  <c r="M7" i="24"/>
  <c r="M5" i="24"/>
  <c r="M4" i="24"/>
  <c r="M3" i="24"/>
  <c r="K13" i="24"/>
  <c r="K12" i="24"/>
  <c r="K11" i="24"/>
  <c r="K10" i="24"/>
  <c r="K8" i="24"/>
  <c r="K7" i="24"/>
  <c r="K5" i="24"/>
  <c r="K4" i="24"/>
  <c r="K3" i="24"/>
  <c r="L14" i="23"/>
  <c r="L13" i="23"/>
  <c r="L12" i="23"/>
  <c r="L11" i="23"/>
  <c r="L10" i="23"/>
  <c r="L8" i="23"/>
  <c r="L7" i="23"/>
  <c r="J14" i="23"/>
  <c r="J13" i="23"/>
  <c r="J12" i="23"/>
  <c r="J11" i="23"/>
  <c r="J10" i="23"/>
  <c r="J8" i="23"/>
  <c r="J7" i="23"/>
  <c r="L5" i="23"/>
  <c r="L4" i="23"/>
  <c r="L3" i="23"/>
  <c r="J5" i="23"/>
  <c r="J4" i="23"/>
  <c r="J3" i="23"/>
  <c r="M14" i="22" l="1"/>
  <c r="M13" i="22"/>
  <c r="M12" i="22"/>
  <c r="M11" i="22"/>
  <c r="M9" i="22"/>
  <c r="M8" i="22"/>
  <c r="M6" i="22"/>
  <c r="M5" i="22"/>
  <c r="M4" i="22"/>
  <c r="M3" i="22"/>
  <c r="K14" i="22"/>
  <c r="K13" i="22"/>
  <c r="K12" i="22"/>
  <c r="K11" i="22"/>
  <c r="K9" i="22"/>
  <c r="K8" i="22"/>
  <c r="K6" i="22"/>
  <c r="K5" i="22"/>
  <c r="K4" i="22"/>
  <c r="K3" i="22"/>
  <c r="M10" i="21"/>
  <c r="M9" i="21"/>
  <c r="M7" i="21"/>
  <c r="M6" i="21"/>
  <c r="M4" i="21"/>
  <c r="M3" i="21"/>
  <c r="K10" i="21"/>
  <c r="K9" i="21"/>
  <c r="K7" i="21"/>
  <c r="K6" i="21"/>
  <c r="K4" i="21"/>
  <c r="K3" i="21"/>
  <c r="M11" i="20"/>
  <c r="M10" i="20"/>
  <c r="M9" i="20"/>
  <c r="M7" i="20"/>
  <c r="M6" i="20"/>
  <c r="M4" i="20"/>
  <c r="M3" i="20"/>
  <c r="K11" i="20"/>
  <c r="K10" i="20"/>
  <c r="K9" i="20"/>
  <c r="K7" i="20"/>
  <c r="K6" i="20"/>
  <c r="K4" i="20"/>
  <c r="K3" i="20"/>
  <c r="K12" i="17"/>
  <c r="M12" i="17" s="1"/>
  <c r="M3" i="17"/>
  <c r="M13" i="17"/>
  <c r="M11" i="17"/>
  <c r="M10" i="17"/>
  <c r="M8" i="17"/>
  <c r="M7" i="17"/>
  <c r="M5" i="17"/>
  <c r="M4" i="17"/>
  <c r="K13" i="17"/>
  <c r="K11" i="17"/>
  <c r="K10" i="17"/>
  <c r="K8" i="17"/>
  <c r="K7" i="17"/>
  <c r="K5" i="17"/>
  <c r="K4" i="17"/>
  <c r="K3" i="17"/>
  <c r="M11" i="16"/>
  <c r="M10" i="16"/>
  <c r="M9" i="16"/>
  <c r="M7" i="16"/>
  <c r="M5" i="16"/>
  <c r="M4" i="16"/>
  <c r="M3" i="16"/>
  <c r="K11" i="16"/>
  <c r="K10" i="16"/>
  <c r="K9" i="16"/>
  <c r="K7" i="16"/>
  <c r="K5" i="16"/>
  <c r="K4" i="16"/>
  <c r="K3" i="16"/>
  <c r="M11" i="15"/>
  <c r="M10" i="15"/>
  <c r="M9" i="15"/>
  <c r="M8" i="15"/>
  <c r="M7" i="15"/>
  <c r="M6" i="15"/>
  <c r="M4" i="15"/>
  <c r="M3" i="15"/>
  <c r="K11" i="15"/>
  <c r="K10" i="15"/>
  <c r="K9" i="15"/>
  <c r="K8" i="15"/>
  <c r="K7" i="15"/>
  <c r="K6" i="15"/>
  <c r="K4" i="15"/>
  <c r="K3" i="15"/>
  <c r="M13" i="14"/>
  <c r="M12" i="14"/>
  <c r="M11" i="14"/>
  <c r="M10" i="14"/>
  <c r="M8" i="14"/>
  <c r="M7" i="14"/>
  <c r="M5" i="14"/>
  <c r="M4" i="14"/>
  <c r="M3" i="14"/>
  <c r="K13" i="14"/>
  <c r="K12" i="14"/>
  <c r="K11" i="14"/>
  <c r="K10" i="14"/>
  <c r="K8" i="14"/>
  <c r="K7" i="14"/>
  <c r="K5" i="14"/>
  <c r="K4" i="14"/>
  <c r="K3" i="14"/>
  <c r="M12" i="13"/>
  <c r="M11" i="13"/>
  <c r="M10" i="13"/>
  <c r="M9" i="13"/>
  <c r="M7" i="13"/>
  <c r="M5" i="13"/>
  <c r="M4" i="13"/>
  <c r="M3" i="13"/>
  <c r="K11" i="13"/>
  <c r="K12" i="13"/>
  <c r="K10" i="13"/>
  <c r="K9" i="13"/>
  <c r="K7" i="13"/>
  <c r="K5" i="13"/>
  <c r="K4" i="13"/>
  <c r="K3" i="13"/>
  <c r="M16" i="12"/>
  <c r="M15" i="12"/>
  <c r="M14" i="12"/>
  <c r="M13" i="12"/>
  <c r="M12" i="12"/>
  <c r="M11" i="12"/>
  <c r="M9" i="12"/>
  <c r="M8" i="12"/>
  <c r="M6" i="12"/>
  <c r="M5" i="12"/>
  <c r="M4" i="12"/>
  <c r="M3" i="12"/>
  <c r="K16" i="12"/>
  <c r="K15" i="12"/>
  <c r="K14" i="12"/>
  <c r="K13" i="12"/>
  <c r="K12" i="12"/>
  <c r="K11" i="12"/>
  <c r="K9" i="12"/>
  <c r="K8" i="12"/>
  <c r="K6" i="12"/>
  <c r="K5" i="12"/>
  <c r="K4" i="12"/>
  <c r="K3" i="12"/>
  <c r="M10" i="11"/>
  <c r="M9" i="11"/>
  <c r="M8" i="11"/>
  <c r="M7" i="11"/>
  <c r="M5" i="11"/>
  <c r="M3" i="11"/>
  <c r="K10" i="11"/>
  <c r="K9" i="11"/>
  <c r="K8" i="11"/>
  <c r="K7" i="11"/>
  <c r="K5" i="11"/>
  <c r="K3" i="11"/>
  <c r="M13" i="10"/>
  <c r="M12" i="10"/>
  <c r="M11" i="10"/>
  <c r="M10" i="10"/>
  <c r="M9" i="10"/>
  <c r="M7" i="10"/>
  <c r="M5" i="10"/>
  <c r="M4" i="10"/>
  <c r="M3" i="10"/>
  <c r="K13" i="10"/>
  <c r="K12" i="10"/>
  <c r="K11" i="10"/>
  <c r="K10" i="10"/>
  <c r="K9" i="10"/>
  <c r="K7" i="10"/>
  <c r="K5" i="10"/>
  <c r="K4" i="10"/>
  <c r="K3" i="10"/>
  <c r="M15" i="9"/>
  <c r="M14" i="9"/>
  <c r="M13" i="9"/>
  <c r="M12" i="9"/>
  <c r="M11" i="9"/>
  <c r="M10" i="9"/>
  <c r="M8" i="9"/>
  <c r="M7" i="9"/>
  <c r="M5" i="9"/>
  <c r="M4" i="9"/>
  <c r="M3" i="9"/>
  <c r="K15" i="9"/>
  <c r="K14" i="9"/>
  <c r="K13" i="9"/>
  <c r="K12" i="9"/>
  <c r="K11" i="9"/>
  <c r="K10" i="9"/>
  <c r="K8" i="9"/>
  <c r="K7" i="9"/>
  <c r="K5" i="9"/>
  <c r="K4" i="9"/>
  <c r="K3" i="9"/>
  <c r="M11" i="8"/>
  <c r="M10" i="8"/>
  <c r="M9" i="8"/>
  <c r="M7" i="8"/>
  <c r="M5" i="8"/>
  <c r="M4" i="8"/>
  <c r="M3" i="8"/>
  <c r="K11" i="8"/>
  <c r="K10" i="8"/>
  <c r="K9" i="8"/>
  <c r="K7" i="8"/>
  <c r="K5" i="8"/>
  <c r="K4" i="8"/>
  <c r="K3" i="8"/>
  <c r="M10" i="7"/>
  <c r="M9" i="7"/>
  <c r="M8" i="7"/>
  <c r="M6" i="7"/>
  <c r="M5" i="7"/>
  <c r="M3" i="7"/>
  <c r="K10" i="7"/>
  <c r="K9" i="7"/>
  <c r="K8" i="7"/>
  <c r="K6" i="7"/>
  <c r="K5" i="7"/>
  <c r="K3" i="7"/>
  <c r="M12" i="6"/>
  <c r="M11" i="6"/>
  <c r="M10" i="6"/>
  <c r="M9" i="6"/>
  <c r="M7" i="6"/>
  <c r="M6" i="6"/>
  <c r="M4" i="6"/>
  <c r="M3" i="6"/>
  <c r="K12" i="6"/>
  <c r="K11" i="6"/>
  <c r="K10" i="6"/>
  <c r="K9" i="6"/>
  <c r="K7" i="6"/>
  <c r="K6" i="6"/>
  <c r="K4" i="6"/>
  <c r="K3" i="6"/>
  <c r="M12" i="5"/>
  <c r="M11" i="5"/>
  <c r="M10" i="5"/>
  <c r="M9" i="5"/>
  <c r="M7" i="5"/>
  <c r="M6" i="5"/>
  <c r="M4" i="5"/>
  <c r="M3" i="5"/>
  <c r="K12" i="5"/>
  <c r="K11" i="5"/>
  <c r="K10" i="5"/>
  <c r="K9" i="5"/>
  <c r="K7" i="5"/>
  <c r="K6" i="5"/>
  <c r="K4" i="5"/>
  <c r="K3" i="5"/>
  <c r="M10" i="3"/>
  <c r="M9" i="3"/>
  <c r="M8" i="3"/>
  <c r="M6" i="3"/>
  <c r="M5" i="3"/>
  <c r="M3" i="3"/>
  <c r="K10" i="3"/>
  <c r="K9" i="3"/>
  <c r="K8" i="3"/>
  <c r="K6" i="3"/>
  <c r="K5" i="3"/>
  <c r="K3" i="3"/>
  <c r="M13" i="2"/>
  <c r="M12" i="2"/>
  <c r="M11" i="2"/>
  <c r="M9" i="2"/>
  <c r="M8" i="2"/>
  <c r="M6" i="2"/>
  <c r="M5" i="2"/>
  <c r="M4" i="2"/>
  <c r="K9" i="2"/>
  <c r="K8" i="2"/>
  <c r="K13" i="2"/>
  <c r="K12" i="2"/>
  <c r="K11" i="2"/>
  <c r="K6" i="2"/>
  <c r="K5" i="2"/>
  <c r="K4" i="2"/>
  <c r="M17" i="1"/>
  <c r="M16" i="1"/>
  <c r="M15" i="1"/>
  <c r="M14" i="1"/>
  <c r="M8" i="1"/>
  <c r="M7" i="1"/>
  <c r="M6" i="1"/>
  <c r="M5" i="1"/>
  <c r="K15" i="1"/>
  <c r="K17" i="1"/>
  <c r="K14" i="1"/>
  <c r="K8" i="1"/>
  <c r="K7" i="1"/>
  <c r="K6" i="1"/>
  <c r="K5" i="1"/>
</calcChain>
</file>

<file path=xl/sharedStrings.xml><?xml version="1.0" encoding="utf-8"?>
<sst xmlns="http://schemas.openxmlformats.org/spreadsheetml/2006/main" count="5257" uniqueCount="234">
  <si>
    <t>Plot 19</t>
  </si>
  <si>
    <t>Species</t>
  </si>
  <si>
    <t>Diameter</t>
  </si>
  <si>
    <t>Logs</t>
  </si>
  <si>
    <t>BDFT</t>
  </si>
  <si>
    <t>BA</t>
  </si>
  <si>
    <t>Cords</t>
  </si>
  <si>
    <t>WP</t>
  </si>
  <si>
    <t>\</t>
  </si>
  <si>
    <t>RM</t>
  </si>
  <si>
    <t>H</t>
  </si>
  <si>
    <t>RO</t>
  </si>
  <si>
    <t>PER ACRE</t>
  </si>
  <si>
    <t>PLOT 18</t>
  </si>
  <si>
    <t>SPECIES</t>
  </si>
  <si>
    <t>DIAMETER</t>
  </si>
  <si>
    <t>LOGS</t>
  </si>
  <si>
    <t>BD FT</t>
  </si>
  <si>
    <t>CORDS</t>
  </si>
  <si>
    <t>PLOT 17</t>
  </si>
  <si>
    <t>PLOT 16</t>
  </si>
  <si>
    <t>RP</t>
  </si>
  <si>
    <t>PLOT 15</t>
  </si>
  <si>
    <t>PLOT 14</t>
  </si>
  <si>
    <t>PLOT 13</t>
  </si>
  <si>
    <t>LOG</t>
  </si>
  <si>
    <t>PIN</t>
  </si>
  <si>
    <t>PLOT 12</t>
  </si>
  <si>
    <t>A</t>
  </si>
  <si>
    <t>BB</t>
  </si>
  <si>
    <t>PLOT 11</t>
  </si>
  <si>
    <t>BEECH</t>
  </si>
  <si>
    <t>PLOT 10</t>
  </si>
  <si>
    <t>PLOT 28</t>
  </si>
  <si>
    <t>PLOT 27</t>
  </si>
  <si>
    <t>PLOT 20</t>
  </si>
  <si>
    <t>B</t>
  </si>
  <si>
    <t>PLOT 21</t>
  </si>
  <si>
    <t>PLOT 22</t>
  </si>
  <si>
    <t>PLOT 23</t>
  </si>
  <si>
    <t>TOTAL BD FT PINE</t>
  </si>
  <si>
    <t>TOTAL BD FT HEMLOCK</t>
  </si>
  <si>
    <t>TOTAL CORD SOFT WOOD</t>
  </si>
  <si>
    <t>TOTAL CORD HARD WOOD</t>
  </si>
  <si>
    <t>BA PINE</t>
  </si>
  <si>
    <t>BA HEMLOCK</t>
  </si>
  <si>
    <t>BA RED OAK</t>
  </si>
  <si>
    <t>BA RED MAPLE</t>
  </si>
  <si>
    <t>PER PLOT</t>
  </si>
  <si>
    <t>TOTAL BD FT RED MAPLE</t>
  </si>
  <si>
    <t>TOTAL CORD SOFTWOOD</t>
  </si>
  <si>
    <t>TOTAL CORD HARDWOOD</t>
  </si>
  <si>
    <t>TOTAL BD FT W PINE</t>
  </si>
  <si>
    <t>TOTAL BD FT R PINE</t>
  </si>
  <si>
    <t>CORD SOFTWOOD</t>
  </si>
  <si>
    <t>CORD HARDWOOD</t>
  </si>
  <si>
    <t>BA RED PINE</t>
  </si>
  <si>
    <t>BD FT PINE</t>
  </si>
  <si>
    <t>BD FT RED OAK</t>
  </si>
  <si>
    <t>BD FT PIN</t>
  </si>
  <si>
    <t xml:space="preserve">BA PIN </t>
  </si>
  <si>
    <t>BD FT HEMLOCK</t>
  </si>
  <si>
    <t>CORD SOFT WOOD</t>
  </si>
  <si>
    <t>CORD HARD WOOD</t>
  </si>
  <si>
    <t>BA ASH</t>
  </si>
  <si>
    <t>BA BIRCH</t>
  </si>
  <si>
    <t>TOTAL BD FT BIRCH</t>
  </si>
  <si>
    <t>BA BEECH</t>
  </si>
  <si>
    <t>TOTAL BD FT RED OAK</t>
  </si>
  <si>
    <t>TOTAL BD RED OAK</t>
  </si>
  <si>
    <t>TOTAL BD FT RED PINE</t>
  </si>
  <si>
    <t>BA WPINE</t>
  </si>
  <si>
    <t>BA W PINE</t>
  </si>
  <si>
    <t>PLOT 24</t>
  </si>
  <si>
    <t>PLOT 25</t>
  </si>
  <si>
    <t>PLOT 26</t>
  </si>
  <si>
    <t xml:space="preserve">PER PLOT </t>
  </si>
  <si>
    <t>PLOT 37</t>
  </si>
  <si>
    <t xml:space="preserve">SPECIES </t>
  </si>
  <si>
    <t>WB</t>
  </si>
  <si>
    <t>TOTAL BD FT WP</t>
  </si>
  <si>
    <t>BA WHITE PINE</t>
  </si>
  <si>
    <t>BA WHITE BIRCH</t>
  </si>
  <si>
    <t>PLOT 36</t>
  </si>
  <si>
    <t>PLOT 35</t>
  </si>
  <si>
    <t>PLOT 34</t>
  </si>
  <si>
    <t>PLOT 32</t>
  </si>
  <si>
    <t>BA BLACK BIRCH</t>
  </si>
  <si>
    <t>PLOT 31</t>
  </si>
  <si>
    <t>WO</t>
  </si>
  <si>
    <t>TOTAL BD FT WHITE PINE</t>
  </si>
  <si>
    <t>PLOT 30</t>
  </si>
  <si>
    <t>WA</t>
  </si>
  <si>
    <t>BA WHITE ASH</t>
  </si>
  <si>
    <t>PLOT 29</t>
  </si>
  <si>
    <t>PLOT 45</t>
  </si>
  <si>
    <t xml:space="preserve">BA </t>
  </si>
  <si>
    <t>PLOT 44</t>
  </si>
  <si>
    <t>PLOT 43</t>
  </si>
  <si>
    <t>SB</t>
  </si>
  <si>
    <t>BASILVER BIRCH</t>
  </si>
  <si>
    <t>PLOT 42</t>
  </si>
  <si>
    <t>C</t>
  </si>
  <si>
    <t>PLOT 38</t>
  </si>
  <si>
    <t>PLOT 39</t>
  </si>
  <si>
    <t>POP</t>
  </si>
  <si>
    <t>TOTAL BD FT POPLAR</t>
  </si>
  <si>
    <t>BA POPLAR</t>
  </si>
  <si>
    <t>PLOT 40</t>
  </si>
  <si>
    <t>PLOT 53</t>
  </si>
  <si>
    <t>PLOT 46</t>
  </si>
  <si>
    <t>TOTAL BD FT WHITE BIRCH</t>
  </si>
  <si>
    <t>PLOT 47</t>
  </si>
  <si>
    <t>PLOT 48</t>
  </si>
  <si>
    <t>PLOT 49</t>
  </si>
  <si>
    <t>TOTAL BD FT WHITE OAK</t>
  </si>
  <si>
    <t>TOTAL BD FT WHITE ASH</t>
  </si>
  <si>
    <t>BA WHITE OAK</t>
  </si>
  <si>
    <t>PLOT 50</t>
  </si>
  <si>
    <t>PLOT 56</t>
  </si>
  <si>
    <t>PLOT 57</t>
  </si>
  <si>
    <t xml:space="preserve">BA  </t>
  </si>
  <si>
    <t>PLOT 58</t>
  </si>
  <si>
    <t>PLOT 59</t>
  </si>
  <si>
    <t>PLOT 60</t>
  </si>
  <si>
    <t>PLOT 61</t>
  </si>
  <si>
    <t>PLOT 62</t>
  </si>
  <si>
    <t>BA SILVER BIRCH</t>
  </si>
  <si>
    <t>PLOT 66</t>
  </si>
  <si>
    <t>PLOT 65</t>
  </si>
  <si>
    <t>PLOT 64</t>
  </si>
  <si>
    <t>PLOT 63</t>
  </si>
  <si>
    <t>BA WO</t>
  </si>
  <si>
    <t>PLOT 71</t>
  </si>
  <si>
    <t>PLOT 73</t>
  </si>
  <si>
    <t>CULL</t>
  </si>
  <si>
    <t>WOLF PINE</t>
  </si>
  <si>
    <t>CROP</t>
  </si>
  <si>
    <t>PLOT 74</t>
  </si>
  <si>
    <t>PLOT 72</t>
  </si>
  <si>
    <t>PLOT 75</t>
  </si>
  <si>
    <t>PLOT 76</t>
  </si>
  <si>
    <t>PLOT 77</t>
  </si>
  <si>
    <t>PLOT 69</t>
  </si>
  <si>
    <t>PLOT 82</t>
  </si>
  <si>
    <t>PLOT 81</t>
  </si>
  <si>
    <t>PLOT 80</t>
  </si>
  <si>
    <t>PLOT 79</t>
  </si>
  <si>
    <t>PLOT 78 A</t>
  </si>
  <si>
    <t>PLOT 87</t>
  </si>
  <si>
    <t>PLOT 88</t>
  </si>
  <si>
    <t>PLOT 89</t>
  </si>
  <si>
    <t>PLOT 90 A</t>
  </si>
  <si>
    <t>PLOT 91</t>
  </si>
  <si>
    <t>PLOT 92</t>
  </si>
  <si>
    <t>RS</t>
  </si>
  <si>
    <t>PLOT 86</t>
  </si>
  <si>
    <t>PLOT 85</t>
  </si>
  <si>
    <t>YB</t>
  </si>
  <si>
    <t>PLOT 84</t>
  </si>
  <si>
    <t>PLOT 83</t>
  </si>
  <si>
    <t>PLOT</t>
  </si>
  <si>
    <t>BA RED SPRUCE</t>
  </si>
  <si>
    <t>TOTAL BD FT RED SPRUCE</t>
  </si>
  <si>
    <t>BA YELLOW BIRCH</t>
  </si>
  <si>
    <t>ACRE</t>
  </si>
  <si>
    <t>TOTAL BD FT BLACK BIRCH</t>
  </si>
  <si>
    <t>PLOT 142</t>
  </si>
  <si>
    <t>PLOT 144</t>
  </si>
  <si>
    <t>PLOT 138</t>
  </si>
  <si>
    <t>PLOT  139</t>
  </si>
  <si>
    <t>PLOT 127-A</t>
  </si>
  <si>
    <t>PLOT 125</t>
  </si>
  <si>
    <t>PLOT 124</t>
  </si>
  <si>
    <t>ASH</t>
  </si>
  <si>
    <t>PLOT 123</t>
  </si>
  <si>
    <t>PLOT 122</t>
  </si>
  <si>
    <t>PLOT 131</t>
  </si>
  <si>
    <t>PLOT 130</t>
  </si>
  <si>
    <t>BD FT WHITE PINE</t>
  </si>
  <si>
    <t>BD FT WHITE BIRCH</t>
  </si>
  <si>
    <t>BARED MAPLE</t>
  </si>
  <si>
    <t>BD FT BLACK BIRCH</t>
  </si>
  <si>
    <t xml:space="preserve">PLOT </t>
  </si>
  <si>
    <t>BD FT RED MAPLE</t>
  </si>
  <si>
    <t>PLOT 128</t>
  </si>
  <si>
    <t>PLOT 129</t>
  </si>
  <si>
    <t>PLOT 111 A</t>
  </si>
  <si>
    <t>PLOT 112</t>
  </si>
  <si>
    <t>PLOT 113</t>
  </si>
  <si>
    <t>BG</t>
  </si>
  <si>
    <t>PLOT 114</t>
  </si>
  <si>
    <t>PLOT 132</t>
  </si>
  <si>
    <t>BW</t>
  </si>
  <si>
    <t>B ASH</t>
  </si>
  <si>
    <t>ELM</t>
  </si>
  <si>
    <t>W ASH</t>
  </si>
  <si>
    <t>PLOT 135</t>
  </si>
  <si>
    <t>PLOT 136</t>
  </si>
  <si>
    <t>PLOT 137</t>
  </si>
  <si>
    <t>PLOT 134</t>
  </si>
  <si>
    <t>BD FT WHITE OAK</t>
  </si>
  <si>
    <t>BA BLACK GUM</t>
  </si>
  <si>
    <t>BA W ASH</t>
  </si>
  <si>
    <t>BA B ASH</t>
  </si>
  <si>
    <t>BA ELM</t>
  </si>
  <si>
    <t>BA BASSWOOD</t>
  </si>
  <si>
    <t xml:space="preserve">CORD </t>
  </si>
  <si>
    <t>BA BLACK ASH</t>
  </si>
  <si>
    <t>PLOT 133</t>
  </si>
  <si>
    <t xml:space="preserve">BD FT </t>
  </si>
  <si>
    <t>PLOT 120</t>
  </si>
  <si>
    <t>PLOT 119</t>
  </si>
  <si>
    <t>PLOT 116</t>
  </si>
  <si>
    <t>PLOT 105</t>
  </si>
  <si>
    <t>PLOT 106</t>
  </si>
  <si>
    <t xml:space="preserve">DIAMETER </t>
  </si>
  <si>
    <t>PLOT 107</t>
  </si>
  <si>
    <t>PLOT 108</t>
  </si>
  <si>
    <t>PLOT 103</t>
  </si>
  <si>
    <t>PLOT 98</t>
  </si>
  <si>
    <t>PLOT 97</t>
  </si>
  <si>
    <t>AB</t>
  </si>
  <si>
    <t>PLOT 95</t>
  </si>
  <si>
    <t>BA AMERICAN BEECH</t>
  </si>
  <si>
    <t>BD FT AMERICAN BEECH</t>
  </si>
  <si>
    <t>PLOT IN STREAM/RAVINE SETTING</t>
  </si>
  <si>
    <t>AVG DIAMTER IN INCHES</t>
  </si>
  <si>
    <t>AVERAGE DIAMETER IN INCHES</t>
  </si>
  <si>
    <t>AVERAGE DIMAETER IN INCHES</t>
  </si>
  <si>
    <t>ro</t>
  </si>
  <si>
    <t>wa</t>
  </si>
  <si>
    <t>h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</si>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</sst>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theme" Target="theme/theme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\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FDA9-4692-4B46-A395-EEE999CA46A4}">
  <dimension ref="A1:M26"/>
  <sheetViews>
    <sheetView topLeftCell="A12" workbookViewId="0">
      <selection activeCell="J21" sqref="J21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13" x14ac:dyDescent="0.25">
      <c r="A3" t="s">
        <v>7</v>
      </c>
      <c r="B3">
        <v>17</v>
      </c>
      <c r="C3">
        <v>2</v>
      </c>
      <c r="D3">
        <v>219</v>
      </c>
      <c r="E3">
        <v>1.5763</v>
      </c>
    </row>
    <row r="4" spans="1:13" x14ac:dyDescent="0.25">
      <c r="A4" t="s">
        <v>7</v>
      </c>
      <c r="B4">
        <v>6</v>
      </c>
      <c r="C4" t="s">
        <v>8</v>
      </c>
      <c r="E4">
        <v>0.1963</v>
      </c>
      <c r="F4">
        <v>0.05</v>
      </c>
      <c r="K4" t="s">
        <v>48</v>
      </c>
      <c r="M4" t="s">
        <v>12</v>
      </c>
    </row>
    <row r="5" spans="1:13" x14ac:dyDescent="0.25">
      <c r="A5" t="s">
        <v>7</v>
      </c>
      <c r="B5">
        <v>15</v>
      </c>
      <c r="C5">
        <v>1.5</v>
      </c>
      <c r="D5">
        <v>132</v>
      </c>
      <c r="E5">
        <v>1.2272000000000001</v>
      </c>
      <c r="H5" t="s">
        <v>40</v>
      </c>
      <c r="K5">
        <f>D3+D5+D6+D9+D12+D18+D19+D21+D23+D24+D25</f>
        <v>2757</v>
      </c>
      <c r="M5" s="2">
        <f>K5*10</f>
        <v>27570</v>
      </c>
    </row>
    <row r="6" spans="1:13" x14ac:dyDescent="0.25">
      <c r="A6" t="s">
        <v>7</v>
      </c>
      <c r="B6">
        <v>16</v>
      </c>
      <c r="C6">
        <v>1.5</v>
      </c>
      <c r="D6">
        <v>151</v>
      </c>
      <c r="E6">
        <v>1.3963000000000001</v>
      </c>
      <c r="H6" t="s">
        <v>41</v>
      </c>
      <c r="K6">
        <f>D8+D15</f>
        <v>58</v>
      </c>
      <c r="M6" s="2">
        <f>K6*10</f>
        <v>580</v>
      </c>
    </row>
    <row r="7" spans="1:13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H7" t="s">
        <v>42</v>
      </c>
      <c r="K7">
        <f>F4+F10+F13+F14+F16+F20+F26</f>
        <v>1.1000000000000001</v>
      </c>
      <c r="M7" s="2">
        <f>K7*10</f>
        <v>11</v>
      </c>
    </row>
    <row r="8" spans="1:13" x14ac:dyDescent="0.25">
      <c r="A8" t="s">
        <v>10</v>
      </c>
      <c r="B8">
        <v>11</v>
      </c>
      <c r="C8">
        <v>0.5</v>
      </c>
      <c r="D8">
        <v>20</v>
      </c>
      <c r="E8">
        <v>0.66</v>
      </c>
      <c r="H8" t="s">
        <v>43</v>
      </c>
      <c r="K8">
        <f>F7+F11+F17+F22</f>
        <v>0.26</v>
      </c>
      <c r="M8" s="2">
        <f>K8*10</f>
        <v>2.6</v>
      </c>
    </row>
    <row r="9" spans="1:13" x14ac:dyDescent="0.25">
      <c r="A9" t="s">
        <v>7</v>
      </c>
      <c r="B9">
        <v>15</v>
      </c>
      <c r="C9">
        <v>2</v>
      </c>
      <c r="D9">
        <v>166</v>
      </c>
      <c r="E9">
        <v>1.2272000000000001</v>
      </c>
      <c r="M9" s="2"/>
    </row>
    <row r="10" spans="1:13" x14ac:dyDescent="0.25">
      <c r="A10" t="s">
        <v>10</v>
      </c>
      <c r="B10">
        <v>8</v>
      </c>
      <c r="C10" t="s">
        <v>8</v>
      </c>
      <c r="E10">
        <v>0.34910000000000002</v>
      </c>
      <c r="F10">
        <v>0.12</v>
      </c>
      <c r="H10" s="1"/>
      <c r="I10" s="1"/>
      <c r="J10" s="1"/>
      <c r="K10" s="1"/>
      <c r="M10" s="2"/>
    </row>
    <row r="11" spans="1:13" x14ac:dyDescent="0.25">
      <c r="A11" t="s">
        <v>11</v>
      </c>
      <c r="B11">
        <v>6</v>
      </c>
      <c r="C11" t="s">
        <v>8</v>
      </c>
      <c r="E11">
        <v>0.1963</v>
      </c>
      <c r="F11">
        <v>0.05</v>
      </c>
      <c r="H11" s="1"/>
      <c r="I11" s="1"/>
      <c r="J11" s="1"/>
      <c r="K11" s="1"/>
      <c r="M11" s="2"/>
    </row>
    <row r="12" spans="1:13" x14ac:dyDescent="0.25">
      <c r="A12" t="s">
        <v>7</v>
      </c>
      <c r="B12">
        <v>17</v>
      </c>
      <c r="C12">
        <v>2</v>
      </c>
      <c r="D12">
        <v>219</v>
      </c>
      <c r="E12">
        <v>1.5763</v>
      </c>
      <c r="H12" s="1"/>
      <c r="I12" s="1"/>
      <c r="J12" s="1"/>
      <c r="K12" s="1"/>
      <c r="M12" s="2"/>
    </row>
    <row r="13" spans="1:13" x14ac:dyDescent="0.25">
      <c r="A13" t="s">
        <v>10</v>
      </c>
      <c r="B13">
        <v>6</v>
      </c>
      <c r="C13" t="s">
        <v>8</v>
      </c>
      <c r="E13">
        <v>0.1963</v>
      </c>
      <c r="F13">
        <v>0.05</v>
      </c>
      <c r="M13" s="2"/>
    </row>
    <row r="14" spans="1:13" x14ac:dyDescent="0.25">
      <c r="A14" t="s">
        <v>10</v>
      </c>
      <c r="B14">
        <v>10</v>
      </c>
      <c r="C14" t="s">
        <v>8</v>
      </c>
      <c r="E14">
        <v>0.5454</v>
      </c>
      <c r="F14">
        <v>0.21</v>
      </c>
      <c r="H14" t="s">
        <v>44</v>
      </c>
      <c r="K14">
        <f>E3+E4+E5+E6+E9+E12+E18+E19+E21+E23+E24+E25</f>
        <v>19.9895</v>
      </c>
      <c r="M14" s="2">
        <f>K14*10</f>
        <v>199.89499999999998</v>
      </c>
    </row>
    <row r="15" spans="1:13" x14ac:dyDescent="0.25">
      <c r="A15" t="s">
        <v>10</v>
      </c>
      <c r="B15">
        <v>14</v>
      </c>
      <c r="C15">
        <v>0.5</v>
      </c>
      <c r="D15">
        <v>38</v>
      </c>
      <c r="E15">
        <v>1.069</v>
      </c>
      <c r="H15" t="s">
        <v>45</v>
      </c>
      <c r="K15">
        <f>E8+E10+E13+E14+E15+E16+E20+E26</f>
        <v>4.5879000000000003</v>
      </c>
      <c r="M15" s="2">
        <f>K15*10</f>
        <v>45.879000000000005</v>
      </c>
    </row>
    <row r="16" spans="1:13" x14ac:dyDescent="0.25">
      <c r="A16" t="s">
        <v>10</v>
      </c>
      <c r="B16">
        <v>11</v>
      </c>
      <c r="C16" t="s">
        <v>8</v>
      </c>
      <c r="E16">
        <v>0.66</v>
      </c>
      <c r="F16">
        <v>0.25</v>
      </c>
      <c r="H16" t="s">
        <v>46</v>
      </c>
      <c r="K16">
        <v>0.1963</v>
      </c>
      <c r="M16" s="2">
        <f>K16*10</f>
        <v>1.9630000000000001</v>
      </c>
    </row>
    <row r="17" spans="1:13" x14ac:dyDescent="0.25">
      <c r="A17" t="s">
        <v>9</v>
      </c>
      <c r="B17">
        <v>7</v>
      </c>
      <c r="C17" t="s">
        <v>8</v>
      </c>
      <c r="E17">
        <v>0.26729999999999998</v>
      </c>
      <c r="F17">
        <v>0.08</v>
      </c>
      <c r="H17" t="s">
        <v>47</v>
      </c>
      <c r="K17">
        <f>E7+E17+E22</f>
        <v>0.73089999999999999</v>
      </c>
      <c r="M17" s="2">
        <f>K17*10</f>
        <v>7.3090000000000002</v>
      </c>
    </row>
    <row r="18" spans="1:13" x14ac:dyDescent="0.25">
      <c r="A18" t="s">
        <v>7</v>
      </c>
      <c r="B18">
        <v>18</v>
      </c>
      <c r="C18">
        <v>2.5</v>
      </c>
      <c r="D18">
        <v>292</v>
      </c>
      <c r="E18">
        <v>1.7670999999999999</v>
      </c>
    </row>
    <row r="19" spans="1:13" x14ac:dyDescent="0.25">
      <c r="A19" t="s">
        <v>7</v>
      </c>
      <c r="B19">
        <v>18</v>
      </c>
      <c r="C19">
        <v>3</v>
      </c>
      <c r="D19">
        <v>336</v>
      </c>
      <c r="E19">
        <v>1.7670999999999999</v>
      </c>
    </row>
    <row r="20" spans="1:13" x14ac:dyDescent="0.25">
      <c r="A20" t="s">
        <v>10</v>
      </c>
      <c r="B20">
        <v>9</v>
      </c>
      <c r="C20" t="s">
        <v>8</v>
      </c>
      <c r="E20">
        <v>0.4481</v>
      </c>
      <c r="F20">
        <v>0.17</v>
      </c>
      <c r="H20" t="s">
        <v>227</v>
      </c>
    </row>
    <row r="21" spans="1:13" x14ac:dyDescent="0.25">
      <c r="A21" t="s">
        <v>7</v>
      </c>
      <c r="B21">
        <v>26</v>
      </c>
      <c r="C21">
        <v>2</v>
      </c>
      <c r="D21">
        <v>558</v>
      </c>
      <c r="E21">
        <v>3.6869999999999998</v>
      </c>
      <c r="H21" t="s">
        <v>7</v>
      </c>
      <c r="I21">
        <f>AVERAGE(B3,B4,B5,B6,B9,B12,B18,B19,B21,B23,B24,B25)</f>
        <v>16.916666666666668</v>
      </c>
    </row>
    <row r="22" spans="1:13" x14ac:dyDescent="0.25">
      <c r="A22" t="s">
        <v>9</v>
      </c>
      <c r="B22">
        <v>7</v>
      </c>
      <c r="C22" t="s">
        <v>8</v>
      </c>
      <c r="E22">
        <v>0.26729999999999998</v>
      </c>
      <c r="F22">
        <v>0.08</v>
      </c>
      <c r="H22" t="s">
        <v>10</v>
      </c>
      <c r="I22">
        <f>AVERAGE(B8,B10,B13,B14,B15,B16,B20,B26)</f>
        <v>10</v>
      </c>
    </row>
    <row r="23" spans="1:13" x14ac:dyDescent="0.25">
      <c r="A23" t="s">
        <v>7</v>
      </c>
      <c r="B23">
        <v>18</v>
      </c>
      <c r="C23">
        <v>1</v>
      </c>
      <c r="D23">
        <v>144</v>
      </c>
      <c r="E23">
        <v>1.7670999999999999</v>
      </c>
      <c r="H23" t="s">
        <v>9</v>
      </c>
      <c r="I23">
        <f>AVERAGE(B22,B17,B7)</f>
        <v>6.666666666666667</v>
      </c>
    </row>
    <row r="24" spans="1:13" x14ac:dyDescent="0.25">
      <c r="A24" t="s">
        <v>7</v>
      </c>
      <c r="B24">
        <v>16</v>
      </c>
      <c r="C24">
        <v>2</v>
      </c>
      <c r="D24">
        <v>190</v>
      </c>
      <c r="E24">
        <v>1.3963000000000001</v>
      </c>
    </row>
    <row r="25" spans="1:13" x14ac:dyDescent="0.25">
      <c r="A25" t="s">
        <v>7</v>
      </c>
      <c r="B25">
        <v>21</v>
      </c>
      <c r="C25">
        <v>2</v>
      </c>
      <c r="D25">
        <v>350</v>
      </c>
      <c r="E25">
        <v>2.4053</v>
      </c>
    </row>
    <row r="26" spans="1:13" x14ac:dyDescent="0.25">
      <c r="A26" t="s">
        <v>10</v>
      </c>
      <c r="B26">
        <v>11</v>
      </c>
      <c r="C26" t="s">
        <v>8</v>
      </c>
      <c r="E26">
        <v>0.66</v>
      </c>
      <c r="F26">
        <v>0.25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96E9-88BF-4923-BF6B-7309357CA9AF}">
  <dimension ref="A1:M14"/>
  <sheetViews>
    <sheetView workbookViewId="0">
      <selection activeCell="H15" sqref="H15"/>
    </sheetView>
  </sheetViews>
  <sheetFormatPr defaultRowHeight="15" x14ac:dyDescent="0.25"/>
  <sheetData>
    <row r="1" spans="1:13" x14ac:dyDescent="0.25">
      <c r="A1" t="s">
        <v>32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23</v>
      </c>
      <c r="C3">
        <v>3</v>
      </c>
      <c r="D3">
        <v>586</v>
      </c>
      <c r="E3">
        <v>2.8852000000000002</v>
      </c>
      <c r="H3" t="s">
        <v>40</v>
      </c>
      <c r="K3">
        <f>D3+D4+D6+D7+D8</f>
        <v>3035</v>
      </c>
      <c r="M3" s="2">
        <f>K3*10</f>
        <v>30350</v>
      </c>
    </row>
    <row r="4" spans="1:13" x14ac:dyDescent="0.25">
      <c r="A4" t="s">
        <v>7</v>
      </c>
      <c r="B4">
        <v>21</v>
      </c>
      <c r="C4">
        <v>3</v>
      </c>
      <c r="D4">
        <v>478</v>
      </c>
      <c r="E4">
        <v>2.4053</v>
      </c>
      <c r="M4" s="2"/>
    </row>
    <row r="5" spans="1:13" x14ac:dyDescent="0.25">
      <c r="A5" t="s">
        <v>29</v>
      </c>
      <c r="B5">
        <v>11</v>
      </c>
      <c r="C5" t="s">
        <v>8</v>
      </c>
      <c r="E5">
        <v>0.66</v>
      </c>
      <c r="F5">
        <v>0.25</v>
      </c>
      <c r="H5" t="s">
        <v>55</v>
      </c>
      <c r="K5">
        <f>F5+F9+F10+F11</f>
        <v>0.52</v>
      </c>
      <c r="M5" s="2">
        <f>K5*10</f>
        <v>5.2</v>
      </c>
    </row>
    <row r="6" spans="1:13" x14ac:dyDescent="0.25">
      <c r="A6" t="s">
        <v>7</v>
      </c>
      <c r="B6">
        <v>25</v>
      </c>
      <c r="C6">
        <v>3.5</v>
      </c>
      <c r="D6">
        <v>779</v>
      </c>
      <c r="E6">
        <v>3.4087999999999998</v>
      </c>
      <c r="M6" s="2"/>
    </row>
    <row r="7" spans="1:13" x14ac:dyDescent="0.25">
      <c r="A7" t="s">
        <v>7</v>
      </c>
      <c r="B7">
        <v>29</v>
      </c>
      <c r="C7">
        <v>3.5</v>
      </c>
      <c r="D7">
        <v>1080</v>
      </c>
      <c r="E7">
        <v>4.5869</v>
      </c>
      <c r="H7" s="3" t="s">
        <v>44</v>
      </c>
      <c r="I7" s="3"/>
      <c r="J7" s="3"/>
      <c r="K7" s="3">
        <f>E3+E4+E6+E7+E8</f>
        <v>14.3552</v>
      </c>
      <c r="M7" s="2">
        <f>K7*10</f>
        <v>143.55199999999999</v>
      </c>
    </row>
    <row r="8" spans="1:13" x14ac:dyDescent="0.25">
      <c r="A8" t="s">
        <v>7</v>
      </c>
      <c r="B8">
        <v>14</v>
      </c>
      <c r="C8">
        <v>1.5</v>
      </c>
      <c r="D8">
        <v>112</v>
      </c>
      <c r="E8">
        <v>1.069</v>
      </c>
      <c r="H8" s="3" t="s">
        <v>47</v>
      </c>
      <c r="I8" s="3"/>
      <c r="J8" s="3"/>
      <c r="K8" s="3">
        <f>E10+E11</f>
        <v>0.6381</v>
      </c>
      <c r="M8" s="2">
        <f>K8*10</f>
        <v>6.3810000000000002</v>
      </c>
    </row>
    <row r="9" spans="1:13" x14ac:dyDescent="0.25">
      <c r="A9" t="s">
        <v>11</v>
      </c>
      <c r="B9">
        <v>6</v>
      </c>
      <c r="C9" t="s">
        <v>8</v>
      </c>
      <c r="E9">
        <v>0.1963</v>
      </c>
      <c r="F9">
        <v>0.05</v>
      </c>
      <c r="H9" s="3" t="s">
        <v>46</v>
      </c>
      <c r="I9" s="3"/>
      <c r="J9" s="3"/>
      <c r="K9" s="3">
        <f>E9</f>
        <v>0.1963</v>
      </c>
      <c r="M9" s="2">
        <f>K9*10</f>
        <v>1.9630000000000001</v>
      </c>
    </row>
    <row r="10" spans="1:13" x14ac:dyDescent="0.25">
      <c r="A10" t="s">
        <v>9</v>
      </c>
      <c r="B10">
        <v>6</v>
      </c>
      <c r="C10" t="s">
        <v>8</v>
      </c>
      <c r="E10">
        <v>0.1963</v>
      </c>
      <c r="F10">
        <v>0.05</v>
      </c>
      <c r="H10" s="3" t="s">
        <v>65</v>
      </c>
      <c r="K10">
        <f>E5</f>
        <v>0.66</v>
      </c>
      <c r="M10" s="2">
        <f>K10*10</f>
        <v>6.6000000000000005</v>
      </c>
    </row>
    <row r="11" spans="1:13" x14ac:dyDescent="0.25">
      <c r="A11" t="s">
        <v>9</v>
      </c>
      <c r="B11">
        <v>9</v>
      </c>
      <c r="C11" t="s">
        <v>8</v>
      </c>
      <c r="E11">
        <v>0.44180000000000003</v>
      </c>
      <c r="F11">
        <v>0.17</v>
      </c>
    </row>
    <row r="12" spans="1:13" x14ac:dyDescent="0.25">
      <c r="H12" t="s">
        <v>228</v>
      </c>
    </row>
    <row r="13" spans="1:13" x14ac:dyDescent="0.25">
      <c r="H13" t="s">
        <v>7</v>
      </c>
      <c r="I13">
        <f>AVERAGE(B3,B4,B6,B7,B8)</f>
        <v>22.4</v>
      </c>
    </row>
    <row r="14" spans="1:13" x14ac:dyDescent="0.25">
      <c r="H14" t="s">
        <v>9</v>
      </c>
      <c r="I14">
        <f>AVERAGE(B10,B11)</f>
        <v>7.5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42B5-5F45-4399-8AF1-894B69DD5EE2}">
  <dimension ref="A1:L36"/>
  <sheetViews>
    <sheetView topLeftCell="A9" workbookViewId="0">
      <selection activeCell="I21" sqref="I21"/>
    </sheetView>
  </sheetViews>
  <sheetFormatPr defaultRowHeight="15" x14ac:dyDescent="0.25"/>
  <sheetData>
    <row r="1" spans="1:12" x14ac:dyDescent="0.25">
      <c r="A1" t="s">
        <v>213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6</v>
      </c>
      <c r="C3" t="s">
        <v>8</v>
      </c>
      <c r="E3">
        <v>0.1963</v>
      </c>
      <c r="F3">
        <v>0.05</v>
      </c>
      <c r="H3" t="s">
        <v>179</v>
      </c>
      <c r="J3">
        <f>D4+D7+D10+D11</f>
        <v>764</v>
      </c>
      <c r="L3" s="5">
        <f>J3*10</f>
        <v>7640</v>
      </c>
    </row>
    <row r="4" spans="1:12" x14ac:dyDescent="0.25">
      <c r="A4" t="s">
        <v>7</v>
      </c>
      <c r="B4">
        <v>16</v>
      </c>
      <c r="C4">
        <v>1.5</v>
      </c>
      <c r="D4">
        <v>151</v>
      </c>
      <c r="E4">
        <v>1.3962000000000001</v>
      </c>
      <c r="H4" t="s">
        <v>58</v>
      </c>
      <c r="J4">
        <f>D17</f>
        <v>23</v>
      </c>
      <c r="L4" s="5">
        <f>J4*10</f>
        <v>230</v>
      </c>
    </row>
    <row r="5" spans="1:12" x14ac:dyDescent="0.25">
      <c r="A5" t="s">
        <v>222</v>
      </c>
      <c r="B5">
        <v>6</v>
      </c>
      <c r="C5" t="s">
        <v>8</v>
      </c>
      <c r="E5">
        <v>0.1963</v>
      </c>
      <c r="F5">
        <v>0.05</v>
      </c>
      <c r="H5" t="s">
        <v>61</v>
      </c>
      <c r="J5">
        <f>D25+D27</f>
        <v>191</v>
      </c>
      <c r="L5" s="5">
        <f>J5*10</f>
        <v>1910</v>
      </c>
    </row>
    <row r="6" spans="1:12" x14ac:dyDescent="0.25">
      <c r="A6" t="s">
        <v>9</v>
      </c>
      <c r="B6">
        <v>8</v>
      </c>
      <c r="C6" t="s">
        <v>8</v>
      </c>
      <c r="E6">
        <v>0.34899999999999998</v>
      </c>
      <c r="F6">
        <v>0.12</v>
      </c>
      <c r="L6" s="5"/>
    </row>
    <row r="7" spans="1:12" x14ac:dyDescent="0.25">
      <c r="A7" t="s">
        <v>7</v>
      </c>
      <c r="B7">
        <v>15</v>
      </c>
      <c r="C7">
        <v>1.5</v>
      </c>
      <c r="D7">
        <v>132</v>
      </c>
      <c r="E7">
        <v>1.3962000000000001</v>
      </c>
      <c r="H7" t="s">
        <v>62</v>
      </c>
      <c r="J7">
        <f>F3+F9+F12+F13+F15+F16+F18+F19+F23+F24+F32+F33+F35+F36</f>
        <v>1.69</v>
      </c>
      <c r="L7" s="5">
        <f>J7*10</f>
        <v>16.899999999999999</v>
      </c>
    </row>
    <row r="8" spans="1:12" x14ac:dyDescent="0.25">
      <c r="A8" t="s">
        <v>9</v>
      </c>
      <c r="B8">
        <v>6</v>
      </c>
      <c r="C8" t="s">
        <v>8</v>
      </c>
      <c r="E8">
        <v>0.1963</v>
      </c>
      <c r="F8">
        <v>0.05</v>
      </c>
      <c r="H8" t="s">
        <v>63</v>
      </c>
      <c r="J8">
        <f>F5+F6+F8+F14+F20+F21+F22+F26+F28+F29+F30+F31+F34</f>
        <v>1.6800000000000002</v>
      </c>
      <c r="L8" s="5">
        <f>J8*10</f>
        <v>16.8</v>
      </c>
    </row>
    <row r="9" spans="1:12" x14ac:dyDescent="0.25">
      <c r="A9" t="s">
        <v>10</v>
      </c>
      <c r="B9">
        <v>7</v>
      </c>
      <c r="C9" t="s">
        <v>8</v>
      </c>
      <c r="E9">
        <v>0.26719999999999999</v>
      </c>
      <c r="F9">
        <v>0.08</v>
      </c>
      <c r="L9" s="5"/>
    </row>
    <row r="10" spans="1:12" x14ac:dyDescent="0.25">
      <c r="A10" t="s">
        <v>7</v>
      </c>
      <c r="B10">
        <v>16</v>
      </c>
      <c r="C10">
        <v>2.5</v>
      </c>
      <c r="D10">
        <v>223</v>
      </c>
      <c r="E10">
        <v>1.3962000000000001</v>
      </c>
      <c r="H10" t="s">
        <v>81</v>
      </c>
      <c r="J10">
        <f>E4+E7+E10+E11+E15+E32</f>
        <v>6.4737</v>
      </c>
      <c r="L10" s="5">
        <f t="shared" ref="L10:L15" si="0">J10*10</f>
        <v>64.736999999999995</v>
      </c>
    </row>
    <row r="11" spans="1:12" x14ac:dyDescent="0.25">
      <c r="A11" t="s">
        <v>7</v>
      </c>
      <c r="B11">
        <v>17</v>
      </c>
      <c r="C11">
        <v>2.5</v>
      </c>
      <c r="D11">
        <v>258</v>
      </c>
      <c r="E11">
        <v>1.5762</v>
      </c>
      <c r="H11" t="s">
        <v>45</v>
      </c>
      <c r="J11">
        <f>E3+E9+E12+E13+E16+E18+E19+E23+E24+E25+E27+E33+E35+E36</f>
        <v>6.5169000000000006</v>
      </c>
      <c r="L11" s="5">
        <f t="shared" si="0"/>
        <v>65.169000000000011</v>
      </c>
    </row>
    <row r="12" spans="1:12" x14ac:dyDescent="0.25">
      <c r="A12" t="s">
        <v>10</v>
      </c>
      <c r="B12">
        <v>9</v>
      </c>
      <c r="C12" t="s">
        <v>8</v>
      </c>
      <c r="E12">
        <v>0.44169999999999998</v>
      </c>
      <c r="F12">
        <v>0.17</v>
      </c>
      <c r="H12" t="s">
        <v>46</v>
      </c>
      <c r="J12">
        <f>E17+E20+E21+E22+E26</f>
        <v>2.956</v>
      </c>
      <c r="L12" s="5">
        <f t="shared" si="0"/>
        <v>29.56</v>
      </c>
    </row>
    <row r="13" spans="1:12" x14ac:dyDescent="0.25">
      <c r="A13" t="s">
        <v>10</v>
      </c>
      <c r="B13">
        <v>9</v>
      </c>
      <c r="C13" t="s">
        <v>8</v>
      </c>
      <c r="E13">
        <v>0.44169999999999998</v>
      </c>
      <c r="F13">
        <v>0.17</v>
      </c>
      <c r="H13" t="s">
        <v>47</v>
      </c>
      <c r="J13">
        <f>E6+E8+E14+E31</f>
        <v>1.0087999999999999</v>
      </c>
      <c r="L13" s="5">
        <f t="shared" si="0"/>
        <v>10.087999999999999</v>
      </c>
    </row>
    <row r="14" spans="1:12" x14ac:dyDescent="0.25">
      <c r="A14" t="s">
        <v>9</v>
      </c>
      <c r="B14">
        <v>6</v>
      </c>
      <c r="C14" t="s">
        <v>8</v>
      </c>
      <c r="E14">
        <v>0.1963</v>
      </c>
      <c r="F14">
        <v>0.05</v>
      </c>
      <c r="H14" t="s">
        <v>224</v>
      </c>
      <c r="J14">
        <f>E5+E28</f>
        <v>0.46350000000000002</v>
      </c>
      <c r="L14" s="5">
        <f t="shared" si="0"/>
        <v>4.6349999999999998</v>
      </c>
    </row>
    <row r="15" spans="1:12" x14ac:dyDescent="0.25">
      <c r="A15" t="s">
        <v>7</v>
      </c>
      <c r="B15">
        <v>7</v>
      </c>
      <c r="C15" t="s">
        <v>8</v>
      </c>
      <c r="E15">
        <v>0.26719999999999999</v>
      </c>
      <c r="F15">
        <v>0.08</v>
      </c>
      <c r="H15" t="s">
        <v>82</v>
      </c>
      <c r="J15">
        <f>E29+E30</f>
        <v>0.61619999999999997</v>
      </c>
      <c r="L15" s="5">
        <f t="shared" si="0"/>
        <v>6.1619999999999999</v>
      </c>
    </row>
    <row r="16" spans="1:12" x14ac:dyDescent="0.25">
      <c r="A16" t="s">
        <v>10</v>
      </c>
      <c r="B16">
        <v>7</v>
      </c>
      <c r="C16" t="s">
        <v>8</v>
      </c>
      <c r="E16">
        <v>0.26719999999999999</v>
      </c>
      <c r="F16">
        <v>0.08</v>
      </c>
    </row>
    <row r="17" spans="1:9" x14ac:dyDescent="0.25">
      <c r="A17" t="s">
        <v>11</v>
      </c>
      <c r="B17">
        <v>11</v>
      </c>
      <c r="C17">
        <v>0.5</v>
      </c>
      <c r="D17">
        <v>23</v>
      </c>
      <c r="E17">
        <v>0.65990000000000004</v>
      </c>
      <c r="H17" t="s">
        <v>228</v>
      </c>
    </row>
    <row r="18" spans="1:9" x14ac:dyDescent="0.25">
      <c r="A18" t="s">
        <v>10</v>
      </c>
      <c r="B18">
        <v>7</v>
      </c>
      <c r="C18" t="s">
        <v>8</v>
      </c>
      <c r="E18">
        <v>0.26719999999999999</v>
      </c>
      <c r="F18">
        <v>0.08</v>
      </c>
      <c r="H18" t="s">
        <v>7</v>
      </c>
      <c r="I18">
        <f>AVERAGE(B4,B7,B10,B11,B15,B32)</f>
        <v>13.333333333333334</v>
      </c>
    </row>
    <row r="19" spans="1:9" x14ac:dyDescent="0.25">
      <c r="A19" t="s">
        <v>10</v>
      </c>
      <c r="B19">
        <v>9</v>
      </c>
      <c r="C19" t="s">
        <v>8</v>
      </c>
      <c r="E19">
        <v>0.44169999999999998</v>
      </c>
      <c r="F19">
        <v>0.17</v>
      </c>
      <c r="H19" t="s">
        <v>10</v>
      </c>
      <c r="I19">
        <f>AVERAGE(B36,B35,B33,B27,B25,B24,B23,B19,B18,B16,B13,B12,B9,B3)</f>
        <v>8.7857142857142865</v>
      </c>
    </row>
    <row r="20" spans="1:9" x14ac:dyDescent="0.25">
      <c r="A20" t="s">
        <v>11</v>
      </c>
      <c r="B20">
        <v>11</v>
      </c>
      <c r="C20" t="s">
        <v>8</v>
      </c>
      <c r="E20">
        <v>0.65990000000000004</v>
      </c>
      <c r="F20">
        <v>0.25</v>
      </c>
      <c r="H20" t="s">
        <v>11</v>
      </c>
      <c r="I20">
        <f>AVERAGE(B17,B20,B21,B22,B26)</f>
        <v>10.4</v>
      </c>
    </row>
    <row r="21" spans="1:9" x14ac:dyDescent="0.25">
      <c r="A21" t="s">
        <v>11</v>
      </c>
      <c r="B21">
        <v>10</v>
      </c>
      <c r="C21" t="s">
        <v>8</v>
      </c>
      <c r="E21">
        <v>0.5454</v>
      </c>
      <c r="F21">
        <v>0.21</v>
      </c>
    </row>
    <row r="22" spans="1:9" x14ac:dyDescent="0.25">
      <c r="A22" t="s">
        <v>11</v>
      </c>
      <c r="B22">
        <v>10</v>
      </c>
      <c r="C22" t="s">
        <v>8</v>
      </c>
      <c r="E22">
        <v>0.5454</v>
      </c>
      <c r="F22">
        <v>0.21</v>
      </c>
    </row>
    <row r="23" spans="1:9" x14ac:dyDescent="0.25">
      <c r="A23" t="s">
        <v>10</v>
      </c>
      <c r="B23">
        <v>10</v>
      </c>
      <c r="C23" t="s">
        <v>8</v>
      </c>
      <c r="E23">
        <v>0.5454</v>
      </c>
      <c r="F23">
        <v>0.21</v>
      </c>
    </row>
    <row r="24" spans="1:9" x14ac:dyDescent="0.25">
      <c r="A24" t="s">
        <v>10</v>
      </c>
      <c r="B24">
        <v>10</v>
      </c>
      <c r="C24" t="s">
        <v>8</v>
      </c>
      <c r="E24">
        <v>0.5454</v>
      </c>
      <c r="F24">
        <v>0.21</v>
      </c>
    </row>
    <row r="25" spans="1:9" x14ac:dyDescent="0.25">
      <c r="A25" t="s">
        <v>10</v>
      </c>
      <c r="B25">
        <v>17</v>
      </c>
      <c r="C25">
        <v>1.5</v>
      </c>
      <c r="D25">
        <v>164</v>
      </c>
      <c r="E25">
        <v>1.5762</v>
      </c>
    </row>
    <row r="26" spans="1:9" x14ac:dyDescent="0.25">
      <c r="A26" t="s">
        <v>11</v>
      </c>
      <c r="B26">
        <v>10</v>
      </c>
      <c r="C26" t="s">
        <v>8</v>
      </c>
      <c r="E26">
        <v>0.5454</v>
      </c>
      <c r="F26">
        <v>0.21</v>
      </c>
    </row>
    <row r="27" spans="1:9" x14ac:dyDescent="0.25">
      <c r="A27" t="s">
        <v>10</v>
      </c>
      <c r="B27">
        <v>12</v>
      </c>
      <c r="C27">
        <v>0.5</v>
      </c>
      <c r="D27">
        <v>27</v>
      </c>
      <c r="E27">
        <v>0.7853</v>
      </c>
    </row>
    <row r="28" spans="1:9" x14ac:dyDescent="0.25">
      <c r="A28" t="s">
        <v>222</v>
      </c>
      <c r="B28">
        <v>7</v>
      </c>
      <c r="C28" t="s">
        <v>8</v>
      </c>
      <c r="E28">
        <v>0.26719999999999999</v>
      </c>
      <c r="F28">
        <v>0.08</v>
      </c>
    </row>
    <row r="29" spans="1:9" x14ac:dyDescent="0.25">
      <c r="A29" t="s">
        <v>79</v>
      </c>
      <c r="B29">
        <v>7</v>
      </c>
      <c r="C29" t="s">
        <v>8</v>
      </c>
      <c r="E29">
        <v>0.26719999999999999</v>
      </c>
      <c r="F29">
        <v>0.08</v>
      </c>
    </row>
    <row r="30" spans="1:9" x14ac:dyDescent="0.25">
      <c r="A30" t="s">
        <v>79</v>
      </c>
      <c r="B30">
        <v>8</v>
      </c>
      <c r="C30" t="s">
        <v>8</v>
      </c>
      <c r="E30">
        <v>0.34899999999999998</v>
      </c>
      <c r="F30">
        <v>0.12</v>
      </c>
    </row>
    <row r="31" spans="1:9" x14ac:dyDescent="0.25">
      <c r="A31" t="s">
        <v>9</v>
      </c>
      <c r="B31">
        <v>7</v>
      </c>
      <c r="C31" t="s">
        <v>8</v>
      </c>
      <c r="E31">
        <v>0.26719999999999999</v>
      </c>
      <c r="F31">
        <v>0.08</v>
      </c>
    </row>
    <row r="32" spans="1:9" x14ac:dyDescent="0.25">
      <c r="A32" t="s">
        <v>7</v>
      </c>
      <c r="B32">
        <v>9</v>
      </c>
      <c r="C32" t="s">
        <v>8</v>
      </c>
      <c r="E32">
        <v>0.44169999999999998</v>
      </c>
      <c r="F32">
        <v>0.17</v>
      </c>
    </row>
    <row r="33" spans="1:6" x14ac:dyDescent="0.25">
      <c r="A33" t="s">
        <v>10</v>
      </c>
      <c r="B33">
        <v>8</v>
      </c>
      <c r="C33" t="s">
        <v>8</v>
      </c>
      <c r="E33">
        <v>0.34899999999999998</v>
      </c>
      <c r="F33">
        <v>0.12</v>
      </c>
    </row>
    <row r="34" spans="1:6" x14ac:dyDescent="0.25">
      <c r="A34" t="s">
        <v>222</v>
      </c>
      <c r="B34">
        <v>9</v>
      </c>
      <c r="C34" t="s">
        <v>8</v>
      </c>
      <c r="E34">
        <v>0.44169999999999998</v>
      </c>
      <c r="F34">
        <v>0.17</v>
      </c>
    </row>
    <row r="35" spans="1:6" x14ac:dyDescent="0.25">
      <c r="A35" t="s">
        <v>10</v>
      </c>
      <c r="B35">
        <v>6</v>
      </c>
      <c r="C35" t="s">
        <v>8</v>
      </c>
      <c r="E35">
        <v>0.1963</v>
      </c>
      <c r="F35">
        <v>0.05</v>
      </c>
    </row>
    <row r="36" spans="1:6" x14ac:dyDescent="0.25">
      <c r="A36" t="s">
        <v>10</v>
      </c>
      <c r="B36">
        <v>6</v>
      </c>
      <c r="C36" t="s">
        <v>8</v>
      </c>
      <c r="E36">
        <v>0.1963</v>
      </c>
      <c r="F36">
        <v>0.05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1B49E-8EAC-42E8-9B80-1AF18BBB642D}">
  <dimension ref="A1:L27"/>
  <sheetViews>
    <sheetView topLeftCell="A5" workbookViewId="0">
      <selection activeCell="I20" sqref="I20"/>
    </sheetView>
  </sheetViews>
  <sheetFormatPr defaultRowHeight="15" x14ac:dyDescent="0.25"/>
  <sheetData>
    <row r="1" spans="1:12" x14ac:dyDescent="0.25">
      <c r="A1" t="s">
        <v>214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15</v>
      </c>
      <c r="C3">
        <v>1.5</v>
      </c>
      <c r="D3">
        <v>124</v>
      </c>
      <c r="E3">
        <v>1.2271000000000001</v>
      </c>
      <c r="H3" t="s">
        <v>61</v>
      </c>
      <c r="J3">
        <f>D3+D4+D8+D15+D18</f>
        <v>428</v>
      </c>
      <c r="L3" s="5">
        <f>J3*10</f>
        <v>4280</v>
      </c>
    </row>
    <row r="4" spans="1:12" x14ac:dyDescent="0.25">
      <c r="A4" t="s">
        <v>10</v>
      </c>
      <c r="B4">
        <v>15</v>
      </c>
      <c r="C4">
        <v>1.5</v>
      </c>
      <c r="D4">
        <v>124</v>
      </c>
      <c r="E4">
        <v>1.2271000000000001</v>
      </c>
      <c r="H4" t="s">
        <v>58</v>
      </c>
      <c r="J4">
        <f>D9+D10+D19+D25</f>
        <v>326</v>
      </c>
      <c r="L4" s="5">
        <f>J4*10</f>
        <v>3260</v>
      </c>
    </row>
    <row r="5" spans="1:12" x14ac:dyDescent="0.25">
      <c r="A5" t="s">
        <v>10</v>
      </c>
      <c r="B5">
        <v>8</v>
      </c>
      <c r="C5" t="s">
        <v>8</v>
      </c>
      <c r="E5">
        <v>0.34899999999999998</v>
      </c>
      <c r="F5">
        <v>0.12</v>
      </c>
      <c r="L5" s="5"/>
    </row>
    <row r="6" spans="1:12" x14ac:dyDescent="0.25">
      <c r="A6" t="s">
        <v>222</v>
      </c>
      <c r="B6">
        <v>7</v>
      </c>
      <c r="C6" t="s">
        <v>8</v>
      </c>
      <c r="E6">
        <v>0.26719999999999999</v>
      </c>
      <c r="F6">
        <v>0.08</v>
      </c>
      <c r="H6" t="s">
        <v>62</v>
      </c>
      <c r="J6">
        <f>F5+F7+F11+F12+F13+F14+F16+F20+F21+F22+F23+F24+F26</f>
        <v>1.63</v>
      </c>
      <c r="L6" s="5">
        <f>J6*10</f>
        <v>16.299999999999997</v>
      </c>
    </row>
    <row r="7" spans="1:12" x14ac:dyDescent="0.25">
      <c r="A7" t="s">
        <v>10</v>
      </c>
      <c r="B7">
        <v>6</v>
      </c>
      <c r="C7" t="s">
        <v>8</v>
      </c>
      <c r="E7">
        <v>0.1963</v>
      </c>
      <c r="F7">
        <v>0.05</v>
      </c>
      <c r="H7" t="s">
        <v>63</v>
      </c>
      <c r="J7">
        <f>F6+F17+F27</f>
        <v>0.6399999999999999</v>
      </c>
      <c r="L7" s="5">
        <f>J7*10</f>
        <v>6.3999999999999986</v>
      </c>
    </row>
    <row r="8" spans="1:12" x14ac:dyDescent="0.25">
      <c r="A8" t="s">
        <v>10</v>
      </c>
      <c r="B8">
        <v>11</v>
      </c>
      <c r="C8">
        <v>0.5</v>
      </c>
      <c r="D8">
        <v>23</v>
      </c>
      <c r="E8">
        <v>0.65990000000000004</v>
      </c>
      <c r="L8" s="5"/>
    </row>
    <row r="9" spans="1:12" x14ac:dyDescent="0.25">
      <c r="A9" t="s">
        <v>11</v>
      </c>
      <c r="B9">
        <v>14</v>
      </c>
      <c r="C9">
        <v>0.5</v>
      </c>
      <c r="D9">
        <v>39</v>
      </c>
      <c r="E9">
        <v>1.0689</v>
      </c>
      <c r="H9" t="s">
        <v>45</v>
      </c>
      <c r="J9">
        <f>E3+E4+E5+E7+E8+E11+E12+E13+E14+E15+E16+E18+E20+E21+E22+E23+E24+E26</f>
        <v>9.9038000000000039</v>
      </c>
      <c r="L9" s="5">
        <f>J9*10</f>
        <v>99.038000000000039</v>
      </c>
    </row>
    <row r="10" spans="1:12" x14ac:dyDescent="0.25">
      <c r="A10" t="s">
        <v>11</v>
      </c>
      <c r="B10">
        <v>17</v>
      </c>
      <c r="C10">
        <v>1</v>
      </c>
      <c r="D10">
        <v>121</v>
      </c>
      <c r="E10">
        <v>1.5762</v>
      </c>
      <c r="H10" t="s">
        <v>46</v>
      </c>
      <c r="J10">
        <f>E9+E10+E19+E25</f>
        <v>4.7012</v>
      </c>
      <c r="L10" s="5">
        <f>J10*10</f>
        <v>47.012</v>
      </c>
    </row>
    <row r="11" spans="1:12" x14ac:dyDescent="0.25">
      <c r="A11" t="s">
        <v>10</v>
      </c>
      <c r="B11">
        <v>9</v>
      </c>
      <c r="C11" t="s">
        <v>8</v>
      </c>
      <c r="E11">
        <v>0.44169999999999998</v>
      </c>
      <c r="F11">
        <v>0.17</v>
      </c>
      <c r="H11" t="s">
        <v>224</v>
      </c>
      <c r="J11">
        <f>E6+E17+E27</f>
        <v>1.7343</v>
      </c>
      <c r="L11" s="5">
        <f>J11*10</f>
        <v>17.343</v>
      </c>
    </row>
    <row r="12" spans="1:12" x14ac:dyDescent="0.25">
      <c r="A12" t="s">
        <v>10</v>
      </c>
      <c r="B12">
        <v>6</v>
      </c>
      <c r="C12" t="s">
        <v>8</v>
      </c>
      <c r="E12">
        <v>0.1963</v>
      </c>
      <c r="F12">
        <v>0.05</v>
      </c>
    </row>
    <row r="13" spans="1:12" x14ac:dyDescent="0.25">
      <c r="A13" t="s">
        <v>10</v>
      </c>
      <c r="B13">
        <v>6</v>
      </c>
      <c r="C13" t="s">
        <v>8</v>
      </c>
      <c r="E13">
        <v>0.1963</v>
      </c>
      <c r="F13">
        <v>0.05</v>
      </c>
      <c r="H13" t="s">
        <v>228</v>
      </c>
    </row>
    <row r="14" spans="1:12" x14ac:dyDescent="0.25">
      <c r="A14" t="s">
        <v>10</v>
      </c>
      <c r="B14">
        <v>6</v>
      </c>
      <c r="C14" t="s">
        <v>8</v>
      </c>
      <c r="E14">
        <v>0.1963</v>
      </c>
      <c r="F14">
        <v>0.05</v>
      </c>
      <c r="H14" t="s">
        <v>10</v>
      </c>
      <c r="I14">
        <f>AVERAGE(B3,B4,B5,B7,B8,B11,B12,B13,B14,B16,B18,B20,B21,B22,B23,B24,B26)</f>
        <v>9.3529411764705888</v>
      </c>
    </row>
    <row r="15" spans="1:12" x14ac:dyDescent="0.25">
      <c r="A15" t="s">
        <v>10</v>
      </c>
      <c r="B15">
        <v>13</v>
      </c>
      <c r="C15">
        <v>0.5</v>
      </c>
      <c r="D15">
        <v>33</v>
      </c>
      <c r="E15">
        <v>0.92169999999999996</v>
      </c>
      <c r="H15" t="s">
        <v>11</v>
      </c>
      <c r="I15">
        <f>AVERAGE(B9,B10,B19,B25)</f>
        <v>14.5</v>
      </c>
    </row>
    <row r="16" spans="1:12" x14ac:dyDescent="0.25">
      <c r="A16" t="s">
        <v>10</v>
      </c>
      <c r="B16">
        <v>8</v>
      </c>
      <c r="C16" t="s">
        <v>8</v>
      </c>
      <c r="E16">
        <v>0.34899999999999998</v>
      </c>
      <c r="F16">
        <v>0.12</v>
      </c>
    </row>
    <row r="17" spans="1:9" x14ac:dyDescent="0.25">
      <c r="A17" t="s">
        <v>222</v>
      </c>
      <c r="B17">
        <v>10</v>
      </c>
      <c r="C17" t="s">
        <v>8</v>
      </c>
      <c r="E17">
        <v>0.5454</v>
      </c>
      <c r="F17">
        <v>0.21</v>
      </c>
      <c r="H17" t="s">
        <v>228</v>
      </c>
    </row>
    <row r="18" spans="1:9" x14ac:dyDescent="0.25">
      <c r="A18" t="s">
        <v>10</v>
      </c>
      <c r="B18">
        <v>15</v>
      </c>
      <c r="C18">
        <v>1.5</v>
      </c>
      <c r="D18">
        <v>124</v>
      </c>
      <c r="E18">
        <v>1.2272000000000001</v>
      </c>
      <c r="H18" t="s">
        <v>10</v>
      </c>
      <c r="I18">
        <f>AVERAGE(B3,B4,B7,B8,B11:B16,B18,B20:B24,B26)</f>
        <v>9.6470588235294112</v>
      </c>
    </row>
    <row r="19" spans="1:9" x14ac:dyDescent="0.25">
      <c r="A19" t="s">
        <v>11</v>
      </c>
      <c r="B19">
        <v>11</v>
      </c>
      <c r="C19">
        <v>0.5</v>
      </c>
      <c r="D19">
        <v>23</v>
      </c>
      <c r="E19">
        <v>0.65990000000000004</v>
      </c>
      <c r="H19" t="s">
        <v>11</v>
      </c>
      <c r="I19">
        <f>AVERAGE(B9,B10,B19,B25)</f>
        <v>14.5</v>
      </c>
    </row>
    <row r="20" spans="1:9" x14ac:dyDescent="0.25">
      <c r="A20" t="s">
        <v>10</v>
      </c>
      <c r="B20">
        <v>10</v>
      </c>
      <c r="C20" t="s">
        <v>8</v>
      </c>
      <c r="E20">
        <v>0.5454</v>
      </c>
      <c r="F20">
        <v>0.21</v>
      </c>
    </row>
    <row r="21" spans="1:9" x14ac:dyDescent="0.25">
      <c r="A21" t="s">
        <v>10</v>
      </c>
      <c r="B21">
        <v>9</v>
      </c>
      <c r="C21" t="s">
        <v>8</v>
      </c>
      <c r="E21">
        <v>0.44169999999999998</v>
      </c>
      <c r="F21">
        <v>0.17</v>
      </c>
    </row>
    <row r="22" spans="1:9" x14ac:dyDescent="0.25">
      <c r="A22" t="s">
        <v>10</v>
      </c>
      <c r="B22">
        <v>10</v>
      </c>
      <c r="C22" t="s">
        <v>8</v>
      </c>
      <c r="E22">
        <v>0.5454</v>
      </c>
      <c r="F22">
        <v>0.21</v>
      </c>
    </row>
    <row r="23" spans="1:9" x14ac:dyDescent="0.25">
      <c r="A23" t="s">
        <v>10</v>
      </c>
      <c r="B23">
        <v>6</v>
      </c>
      <c r="C23" t="s">
        <v>8</v>
      </c>
      <c r="E23">
        <v>0.1963</v>
      </c>
      <c r="F23">
        <v>0.05</v>
      </c>
    </row>
    <row r="24" spans="1:9" x14ac:dyDescent="0.25">
      <c r="A24" t="s">
        <v>10</v>
      </c>
      <c r="B24">
        <v>9</v>
      </c>
      <c r="C24" t="s">
        <v>8</v>
      </c>
      <c r="E24">
        <v>0.44169999999999998</v>
      </c>
      <c r="F24">
        <v>0.17</v>
      </c>
    </row>
    <row r="25" spans="1:9" x14ac:dyDescent="0.25">
      <c r="A25" t="s">
        <v>11</v>
      </c>
      <c r="B25">
        <v>16</v>
      </c>
      <c r="C25">
        <v>1.5</v>
      </c>
      <c r="D25">
        <v>143</v>
      </c>
      <c r="E25">
        <v>1.3962000000000001</v>
      </c>
    </row>
    <row r="26" spans="1:9" x14ac:dyDescent="0.25">
      <c r="A26" t="s">
        <v>10</v>
      </c>
      <c r="B26">
        <v>10</v>
      </c>
      <c r="C26" t="s">
        <v>8</v>
      </c>
      <c r="E26">
        <v>0.5454</v>
      </c>
      <c r="F26">
        <v>0.21</v>
      </c>
    </row>
    <row r="27" spans="1:9" x14ac:dyDescent="0.25">
      <c r="A27" t="s">
        <v>222</v>
      </c>
      <c r="B27">
        <v>13</v>
      </c>
      <c r="C27" t="s">
        <v>8</v>
      </c>
      <c r="E27">
        <v>0.92169999999999996</v>
      </c>
      <c r="F27">
        <v>0.35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D852-3369-48B0-948A-ACF8EFCC9348}">
  <dimension ref="A1:L15"/>
  <sheetViews>
    <sheetView workbookViewId="0">
      <selection activeCell="H18" sqref="H18"/>
    </sheetView>
  </sheetViews>
  <sheetFormatPr defaultRowHeight="15" x14ac:dyDescent="0.25"/>
  <sheetData>
    <row r="1" spans="1:12" x14ac:dyDescent="0.25">
      <c r="A1" t="s">
        <v>215</v>
      </c>
    </row>
    <row r="2" spans="1:12" x14ac:dyDescent="0.25">
      <c r="A2" t="s">
        <v>78</v>
      </c>
      <c r="B2" t="s">
        <v>216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14</v>
      </c>
      <c r="C3" t="s">
        <v>8</v>
      </c>
      <c r="E3">
        <v>1.0689</v>
      </c>
      <c r="F3">
        <v>0.4</v>
      </c>
      <c r="H3" t="s">
        <v>184</v>
      </c>
      <c r="J3">
        <f>D7+D15</f>
        <v>85</v>
      </c>
      <c r="L3" s="5">
        <f>J3*10</f>
        <v>850</v>
      </c>
    </row>
    <row r="4" spans="1:12" x14ac:dyDescent="0.25">
      <c r="A4" t="s">
        <v>158</v>
      </c>
      <c r="B4">
        <v>6</v>
      </c>
      <c r="C4" t="s">
        <v>8</v>
      </c>
      <c r="E4">
        <v>0.1963</v>
      </c>
      <c r="F4">
        <v>0.05</v>
      </c>
      <c r="L4" s="5"/>
    </row>
    <row r="5" spans="1:12" x14ac:dyDescent="0.25">
      <c r="A5" t="s">
        <v>9</v>
      </c>
      <c r="B5">
        <v>7</v>
      </c>
      <c r="C5" t="s">
        <v>8</v>
      </c>
      <c r="E5">
        <v>0.26719999999999999</v>
      </c>
      <c r="F5">
        <v>0.08</v>
      </c>
      <c r="H5" t="s">
        <v>63</v>
      </c>
      <c r="J5">
        <f>SUM(F3:F15)</f>
        <v>1.5000000000000002</v>
      </c>
      <c r="L5" s="5">
        <f>J5*10</f>
        <v>15.000000000000002</v>
      </c>
    </row>
    <row r="6" spans="1:12" x14ac:dyDescent="0.25">
      <c r="A6" t="s">
        <v>158</v>
      </c>
      <c r="B6">
        <v>6</v>
      </c>
      <c r="C6" t="s">
        <v>8</v>
      </c>
      <c r="E6">
        <v>0.1963</v>
      </c>
      <c r="F6">
        <v>0.05</v>
      </c>
      <c r="L6" s="5"/>
    </row>
    <row r="7" spans="1:12" x14ac:dyDescent="0.25">
      <c r="A7" t="s">
        <v>9</v>
      </c>
      <c r="B7">
        <v>14</v>
      </c>
      <c r="C7">
        <v>0.5</v>
      </c>
      <c r="D7">
        <v>39</v>
      </c>
      <c r="E7">
        <v>1.0689</v>
      </c>
      <c r="H7" t="s">
        <v>47</v>
      </c>
      <c r="J7">
        <f>E3+E5+E7+E9+E12+E13+E14+E15</f>
        <v>4.662700000000001</v>
      </c>
      <c r="L7" s="5">
        <f>J7*10</f>
        <v>46.62700000000001</v>
      </c>
    </row>
    <row r="8" spans="1:12" x14ac:dyDescent="0.25">
      <c r="A8" t="s">
        <v>158</v>
      </c>
      <c r="B8">
        <v>9</v>
      </c>
      <c r="C8" t="s">
        <v>8</v>
      </c>
      <c r="E8">
        <v>0.44169999999999998</v>
      </c>
      <c r="F8">
        <v>0.17</v>
      </c>
      <c r="H8" t="s">
        <v>164</v>
      </c>
      <c r="J8">
        <f>E4+E6+E8+E11</f>
        <v>1.1015000000000001</v>
      </c>
      <c r="L8" s="5">
        <f>J8*10</f>
        <v>11.015000000000001</v>
      </c>
    </row>
    <row r="9" spans="1:12" x14ac:dyDescent="0.25">
      <c r="A9" t="s">
        <v>9</v>
      </c>
      <c r="B9">
        <v>8</v>
      </c>
      <c r="C9" t="s">
        <v>8</v>
      </c>
      <c r="E9">
        <v>0.34899999999999998</v>
      </c>
      <c r="F9">
        <v>0.12</v>
      </c>
      <c r="H9" t="s">
        <v>204</v>
      </c>
      <c r="J9">
        <f>E10</f>
        <v>0.34899999999999998</v>
      </c>
      <c r="L9" s="5">
        <f>J9*10</f>
        <v>3.4899999999999998</v>
      </c>
    </row>
    <row r="10" spans="1:12" x14ac:dyDescent="0.25">
      <c r="A10" t="s">
        <v>194</v>
      </c>
      <c r="B10">
        <v>8</v>
      </c>
      <c r="C10" t="s">
        <v>8</v>
      </c>
      <c r="E10">
        <v>0.34899999999999998</v>
      </c>
      <c r="F10">
        <v>0.12</v>
      </c>
    </row>
    <row r="11" spans="1:12" x14ac:dyDescent="0.25">
      <c r="A11" t="s">
        <v>158</v>
      </c>
      <c r="B11">
        <v>7</v>
      </c>
      <c r="C11" t="s">
        <v>8</v>
      </c>
      <c r="E11">
        <v>0.26719999999999999</v>
      </c>
      <c r="F11">
        <v>0.08</v>
      </c>
    </row>
    <row r="12" spans="1:12" x14ac:dyDescent="0.25">
      <c r="A12" t="s">
        <v>9</v>
      </c>
      <c r="B12">
        <v>12</v>
      </c>
      <c r="C12" t="s">
        <v>8</v>
      </c>
      <c r="E12">
        <v>0.7853</v>
      </c>
      <c r="F12">
        <v>0.3</v>
      </c>
      <c r="H12" t="s">
        <v>226</v>
      </c>
    </row>
    <row r="13" spans="1:12" x14ac:dyDescent="0.25">
      <c r="A13" t="s">
        <v>9</v>
      </c>
      <c r="B13">
        <v>7</v>
      </c>
      <c r="C13" t="s">
        <v>8</v>
      </c>
      <c r="E13">
        <v>0.26719999999999999</v>
      </c>
      <c r="F13">
        <v>0.08</v>
      </c>
    </row>
    <row r="14" spans="1:12" x14ac:dyDescent="0.25">
      <c r="A14" t="s">
        <v>9</v>
      </c>
      <c r="B14">
        <v>6</v>
      </c>
      <c r="C14" t="s">
        <v>8</v>
      </c>
      <c r="E14">
        <v>0.1963</v>
      </c>
      <c r="F14">
        <v>0.05</v>
      </c>
      <c r="H14" t="s">
        <v>228</v>
      </c>
    </row>
    <row r="15" spans="1:12" x14ac:dyDescent="0.25">
      <c r="A15" t="s">
        <v>9</v>
      </c>
      <c r="B15">
        <v>11</v>
      </c>
      <c r="C15">
        <v>1</v>
      </c>
      <c r="D15">
        <v>46</v>
      </c>
      <c r="E15">
        <v>0.65990000000000004</v>
      </c>
      <c r="H15" t="s">
        <v>9</v>
      </c>
      <c r="I15">
        <f>AVERAGE(B3,B7,B5,B9,B12,B13,B14,B15)</f>
        <v>9.875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9AFB-1054-4F16-A195-A0B2A55D034C}">
  <dimension ref="A1:L31"/>
  <sheetViews>
    <sheetView topLeftCell="A8" workbookViewId="0">
      <selection activeCell="I21" sqref="I21"/>
    </sheetView>
  </sheetViews>
  <sheetFormatPr defaultRowHeight="15" x14ac:dyDescent="0.25"/>
  <sheetData>
    <row r="1" spans="1:12" x14ac:dyDescent="0.25">
      <c r="A1" t="s">
        <v>217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29</v>
      </c>
      <c r="B3">
        <v>12</v>
      </c>
      <c r="C3">
        <v>0.5</v>
      </c>
      <c r="D3">
        <v>27</v>
      </c>
      <c r="E3">
        <v>0.7853</v>
      </c>
      <c r="H3" t="s">
        <v>179</v>
      </c>
      <c r="J3">
        <f>D10</f>
        <v>132</v>
      </c>
      <c r="L3" s="5">
        <f t="shared" ref="L3:L8" si="0">J3*10</f>
        <v>1320</v>
      </c>
    </row>
    <row r="4" spans="1:12" x14ac:dyDescent="0.25">
      <c r="A4" t="s">
        <v>29</v>
      </c>
      <c r="B4">
        <v>12</v>
      </c>
      <c r="C4">
        <v>0.5</v>
      </c>
      <c r="D4">
        <v>27</v>
      </c>
      <c r="E4">
        <v>0.7853</v>
      </c>
      <c r="H4" t="s">
        <v>61</v>
      </c>
      <c r="J4">
        <f>D19+D22+D28</f>
        <v>84</v>
      </c>
      <c r="L4" s="5">
        <f t="shared" si="0"/>
        <v>840</v>
      </c>
    </row>
    <row r="5" spans="1:12" x14ac:dyDescent="0.25">
      <c r="A5" t="s">
        <v>10</v>
      </c>
      <c r="B5">
        <v>6</v>
      </c>
      <c r="C5" t="s">
        <v>8</v>
      </c>
      <c r="E5">
        <v>0.1963</v>
      </c>
      <c r="F5">
        <v>0.05</v>
      </c>
      <c r="H5" t="s">
        <v>182</v>
      </c>
      <c r="J5">
        <f>D3+D4</f>
        <v>54</v>
      </c>
      <c r="L5" s="5">
        <f t="shared" si="0"/>
        <v>540</v>
      </c>
    </row>
    <row r="6" spans="1:12" x14ac:dyDescent="0.25">
      <c r="A6" t="s">
        <v>10</v>
      </c>
      <c r="B6">
        <v>7</v>
      </c>
      <c r="C6" t="s">
        <v>8</v>
      </c>
      <c r="E6">
        <v>0.26719999999999999</v>
      </c>
      <c r="F6">
        <v>0.08</v>
      </c>
      <c r="H6" t="s">
        <v>180</v>
      </c>
      <c r="J6">
        <f>D20</f>
        <v>28</v>
      </c>
      <c r="L6" s="5">
        <f t="shared" si="0"/>
        <v>280</v>
      </c>
    </row>
    <row r="7" spans="1:12" x14ac:dyDescent="0.25">
      <c r="A7" t="s">
        <v>10</v>
      </c>
      <c r="B7">
        <v>6</v>
      </c>
      <c r="C7" t="s">
        <v>8</v>
      </c>
      <c r="E7">
        <v>0.1963</v>
      </c>
      <c r="F7">
        <v>0.05</v>
      </c>
      <c r="H7" t="s">
        <v>62</v>
      </c>
      <c r="J7">
        <f>F5+F6+F7+F9+F12+F16+F30+F31</f>
        <v>0.94</v>
      </c>
      <c r="L7" s="5">
        <f t="shared" si="0"/>
        <v>9.3999999999999986</v>
      </c>
    </row>
    <row r="8" spans="1:12" x14ac:dyDescent="0.25">
      <c r="A8" t="s">
        <v>9</v>
      </c>
      <c r="B8">
        <v>6</v>
      </c>
      <c r="C8" t="s">
        <v>8</v>
      </c>
      <c r="E8">
        <v>0.1963</v>
      </c>
      <c r="F8">
        <v>0.05</v>
      </c>
      <c r="H8" t="s">
        <v>55</v>
      </c>
      <c r="J8">
        <f>F8+F11+F13+F14+F15+F17+F18+F21+F23+F24+F25+F26+F27+F29</f>
        <v>1.4400000000000002</v>
      </c>
      <c r="L8" s="5">
        <f t="shared" si="0"/>
        <v>14.400000000000002</v>
      </c>
    </row>
    <row r="9" spans="1:12" x14ac:dyDescent="0.25">
      <c r="A9" t="s">
        <v>10</v>
      </c>
      <c r="B9">
        <v>9</v>
      </c>
      <c r="C9" t="s">
        <v>8</v>
      </c>
      <c r="E9">
        <v>0.44169999999999998</v>
      </c>
      <c r="F9">
        <v>0.17</v>
      </c>
      <c r="L9" s="5"/>
    </row>
    <row r="10" spans="1:12" x14ac:dyDescent="0.25">
      <c r="A10" t="s">
        <v>7</v>
      </c>
      <c r="B10">
        <v>15</v>
      </c>
      <c r="C10">
        <v>1.5</v>
      </c>
      <c r="D10">
        <v>132</v>
      </c>
      <c r="E10">
        <v>1.2271000000000001</v>
      </c>
      <c r="H10" t="s">
        <v>81</v>
      </c>
      <c r="J10">
        <f>E10</f>
        <v>1.2271000000000001</v>
      </c>
      <c r="L10" s="5">
        <f t="shared" ref="L10:L16" si="1">J10*10</f>
        <v>12.271000000000001</v>
      </c>
    </row>
    <row r="11" spans="1:12" x14ac:dyDescent="0.25">
      <c r="A11" t="s">
        <v>9</v>
      </c>
      <c r="B11">
        <v>11</v>
      </c>
      <c r="C11" t="s">
        <v>8</v>
      </c>
      <c r="E11">
        <v>0.65990000000000004</v>
      </c>
      <c r="F11">
        <v>0.25</v>
      </c>
      <c r="H11" t="s">
        <v>45</v>
      </c>
      <c r="J11">
        <f>E5+E6+E7+E9+E12+E16+E19+E22+E28+E30+E31</f>
        <v>5.0934999999999997</v>
      </c>
      <c r="L11" s="5">
        <f t="shared" si="1"/>
        <v>50.934999999999995</v>
      </c>
    </row>
    <row r="12" spans="1:12" x14ac:dyDescent="0.25">
      <c r="A12" t="s">
        <v>10</v>
      </c>
      <c r="B12">
        <v>10</v>
      </c>
      <c r="C12" t="s">
        <v>8</v>
      </c>
      <c r="E12">
        <v>0.5454</v>
      </c>
      <c r="F12">
        <v>0.21</v>
      </c>
      <c r="H12" t="s">
        <v>47</v>
      </c>
      <c r="J12">
        <f>E8+E11+E13+E14+E17+E18+E21+E23+E24+E25+E26+E29</f>
        <v>3.757299999999999</v>
      </c>
      <c r="L12" s="5">
        <f t="shared" si="1"/>
        <v>37.572999999999993</v>
      </c>
    </row>
    <row r="13" spans="1:12" x14ac:dyDescent="0.25">
      <c r="A13" t="s">
        <v>9</v>
      </c>
      <c r="B13">
        <v>8</v>
      </c>
      <c r="C13" t="s">
        <v>8</v>
      </c>
      <c r="E13">
        <v>0.34899999999999998</v>
      </c>
      <c r="F13">
        <v>0.12</v>
      </c>
      <c r="H13" t="s">
        <v>82</v>
      </c>
      <c r="J13">
        <f>E20</f>
        <v>0.7853</v>
      </c>
      <c r="L13" s="5">
        <f t="shared" si="1"/>
        <v>7.8529999999999998</v>
      </c>
    </row>
    <row r="14" spans="1:12" x14ac:dyDescent="0.25">
      <c r="A14" t="s">
        <v>9</v>
      </c>
      <c r="B14">
        <v>6</v>
      </c>
      <c r="C14" t="s">
        <v>8</v>
      </c>
      <c r="E14">
        <v>0.1963</v>
      </c>
      <c r="F14">
        <v>0.05</v>
      </c>
      <c r="H14" t="s">
        <v>87</v>
      </c>
      <c r="J14">
        <f>E3+E4</f>
        <v>1.5706</v>
      </c>
      <c r="L14" s="5">
        <f t="shared" si="1"/>
        <v>15.706</v>
      </c>
    </row>
    <row r="15" spans="1:12" x14ac:dyDescent="0.25">
      <c r="A15" t="s">
        <v>222</v>
      </c>
      <c r="B15">
        <v>6</v>
      </c>
      <c r="C15" t="s">
        <v>8</v>
      </c>
      <c r="E15">
        <v>0.1963</v>
      </c>
      <c r="F15">
        <v>0.05</v>
      </c>
      <c r="H15" t="s">
        <v>224</v>
      </c>
      <c r="J15">
        <f>E15</f>
        <v>0.1963</v>
      </c>
      <c r="L15" s="5">
        <f t="shared" si="1"/>
        <v>1.9630000000000001</v>
      </c>
    </row>
    <row r="16" spans="1:12" x14ac:dyDescent="0.25">
      <c r="A16" t="s">
        <v>10</v>
      </c>
      <c r="B16">
        <v>10</v>
      </c>
      <c r="C16" t="s">
        <v>8</v>
      </c>
      <c r="E16">
        <v>0.5454</v>
      </c>
      <c r="F16">
        <v>0.21</v>
      </c>
      <c r="H16" t="s">
        <v>46</v>
      </c>
      <c r="J16">
        <f>E27</f>
        <v>0.44169999999999998</v>
      </c>
      <c r="L16" s="5">
        <f t="shared" si="1"/>
        <v>4.4169999999999998</v>
      </c>
    </row>
    <row r="17" spans="1:9" x14ac:dyDescent="0.25">
      <c r="A17" t="s">
        <v>9</v>
      </c>
      <c r="B17">
        <v>10</v>
      </c>
      <c r="C17" t="s">
        <v>8</v>
      </c>
      <c r="E17">
        <v>0.5454</v>
      </c>
      <c r="F17">
        <v>0.21</v>
      </c>
    </row>
    <row r="18" spans="1:9" x14ac:dyDescent="0.25">
      <c r="A18" t="s">
        <v>9</v>
      </c>
      <c r="B18">
        <v>7</v>
      </c>
      <c r="C18" t="s">
        <v>8</v>
      </c>
      <c r="E18">
        <v>0.26719999999999999</v>
      </c>
      <c r="F18">
        <v>0.08</v>
      </c>
      <c r="H18" t="s">
        <v>228</v>
      </c>
    </row>
    <row r="19" spans="1:9" x14ac:dyDescent="0.25">
      <c r="A19" t="s">
        <v>10</v>
      </c>
      <c r="B19">
        <v>12</v>
      </c>
      <c r="C19">
        <v>0.5</v>
      </c>
      <c r="D19">
        <v>28</v>
      </c>
      <c r="E19">
        <v>0.7853</v>
      </c>
      <c r="H19" t="s">
        <v>10</v>
      </c>
      <c r="I19">
        <f>AVERAGE(B5,B6,B7,B9,B12,B16,B19,B22,B28,B31)</f>
        <v>9</v>
      </c>
    </row>
    <row r="20" spans="1:9" x14ac:dyDescent="0.25">
      <c r="A20" t="s">
        <v>79</v>
      </c>
      <c r="B20">
        <v>12</v>
      </c>
      <c r="C20">
        <v>0.5</v>
      </c>
      <c r="D20">
        <v>28</v>
      </c>
      <c r="E20">
        <v>0.7853</v>
      </c>
      <c r="H20" t="s">
        <v>9</v>
      </c>
      <c r="I20">
        <f>AVERAGE(B8,B11,B13,B14,B17,B18,B21,B23,B24,B25,B26,B29)</f>
        <v>7.416666666666667</v>
      </c>
    </row>
    <row r="21" spans="1:9" x14ac:dyDescent="0.25">
      <c r="A21" t="s">
        <v>9</v>
      </c>
      <c r="B21">
        <v>6</v>
      </c>
      <c r="C21" t="s">
        <v>8</v>
      </c>
      <c r="E21">
        <v>0.1963</v>
      </c>
      <c r="F21">
        <v>0.05</v>
      </c>
    </row>
    <row r="22" spans="1:9" x14ac:dyDescent="0.25">
      <c r="A22" t="s">
        <v>10</v>
      </c>
      <c r="B22">
        <v>12</v>
      </c>
      <c r="C22">
        <v>0.5</v>
      </c>
      <c r="D22">
        <v>28</v>
      </c>
      <c r="E22">
        <v>0.7853</v>
      </c>
    </row>
    <row r="23" spans="1:9" x14ac:dyDescent="0.25">
      <c r="A23" t="s">
        <v>9</v>
      </c>
      <c r="B23">
        <v>8</v>
      </c>
      <c r="C23" t="s">
        <v>8</v>
      </c>
      <c r="E23">
        <v>0.34899999999999998</v>
      </c>
      <c r="F23">
        <v>0.12</v>
      </c>
    </row>
    <row r="24" spans="1:9" x14ac:dyDescent="0.25">
      <c r="A24" t="s">
        <v>9</v>
      </c>
      <c r="B24">
        <v>7</v>
      </c>
      <c r="C24" t="s">
        <v>8</v>
      </c>
      <c r="E24">
        <v>0.26719999999999999</v>
      </c>
      <c r="F24">
        <v>0.08</v>
      </c>
    </row>
    <row r="25" spans="1:9" x14ac:dyDescent="0.25">
      <c r="A25" t="s">
        <v>9</v>
      </c>
      <c r="B25">
        <v>7</v>
      </c>
      <c r="C25" t="s">
        <v>8</v>
      </c>
      <c r="E25">
        <v>0.26719999999999999</v>
      </c>
      <c r="F25">
        <v>0.08</v>
      </c>
    </row>
    <row r="26" spans="1:9" x14ac:dyDescent="0.25">
      <c r="A26" t="s">
        <v>9</v>
      </c>
      <c r="B26">
        <v>7</v>
      </c>
      <c r="C26" t="s">
        <v>8</v>
      </c>
      <c r="E26">
        <v>0.26719999999999999</v>
      </c>
      <c r="F26">
        <v>0.08</v>
      </c>
    </row>
    <row r="27" spans="1:9" x14ac:dyDescent="0.25">
      <c r="A27" t="s">
        <v>11</v>
      </c>
      <c r="B27">
        <v>9</v>
      </c>
      <c r="C27" t="s">
        <v>8</v>
      </c>
      <c r="E27">
        <v>0.44169999999999998</v>
      </c>
      <c r="F27">
        <v>0.17</v>
      </c>
    </row>
    <row r="28" spans="1:9" x14ac:dyDescent="0.25">
      <c r="A28" t="s">
        <v>10</v>
      </c>
      <c r="B28">
        <v>12</v>
      </c>
      <c r="C28">
        <v>0.5</v>
      </c>
      <c r="D28">
        <v>28</v>
      </c>
      <c r="E28">
        <v>0.7853</v>
      </c>
    </row>
    <row r="29" spans="1:9" x14ac:dyDescent="0.25">
      <c r="A29" t="s">
        <v>9</v>
      </c>
      <c r="B29">
        <v>6</v>
      </c>
      <c r="C29" t="s">
        <v>8</v>
      </c>
      <c r="E29">
        <v>0.1963</v>
      </c>
      <c r="F29">
        <v>0.05</v>
      </c>
    </row>
    <row r="30" spans="1:9" x14ac:dyDescent="0.25">
      <c r="A30" t="s">
        <v>10</v>
      </c>
      <c r="B30">
        <v>8</v>
      </c>
      <c r="C30" t="s">
        <v>8</v>
      </c>
      <c r="E30">
        <v>0.34899999999999998</v>
      </c>
      <c r="F30">
        <v>0.12</v>
      </c>
    </row>
    <row r="31" spans="1:9" x14ac:dyDescent="0.25">
      <c r="A31" t="s">
        <v>10</v>
      </c>
      <c r="B31">
        <v>6</v>
      </c>
      <c r="C31" t="s">
        <v>8</v>
      </c>
      <c r="E31">
        <v>0.1963</v>
      </c>
      <c r="F31">
        <v>0.05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B37F-4A2A-4975-A6BC-79570E9A89C0}">
  <dimension ref="A1:L23"/>
  <sheetViews>
    <sheetView topLeftCell="A2" workbookViewId="0">
      <selection activeCell="I21" sqref="I21"/>
    </sheetView>
  </sheetViews>
  <sheetFormatPr defaultRowHeight="15" x14ac:dyDescent="0.25"/>
  <sheetData>
    <row r="1" spans="1:12" x14ac:dyDescent="0.25">
      <c r="A1" t="s">
        <v>218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29</v>
      </c>
      <c r="B3">
        <v>8</v>
      </c>
      <c r="C3" t="s">
        <v>8</v>
      </c>
      <c r="E3">
        <v>0.34899999999999998</v>
      </c>
      <c r="F3">
        <v>0.12</v>
      </c>
      <c r="H3" t="s">
        <v>58</v>
      </c>
      <c r="J3">
        <f>D9</f>
        <v>404</v>
      </c>
      <c r="L3" s="5">
        <f>J3*10</f>
        <v>4040</v>
      </c>
    </row>
    <row r="4" spans="1:12" x14ac:dyDescent="0.25">
      <c r="A4" t="s">
        <v>10</v>
      </c>
      <c r="B4">
        <v>9</v>
      </c>
      <c r="C4" t="s">
        <v>8</v>
      </c>
      <c r="E4">
        <v>0.44169999999999998</v>
      </c>
      <c r="F4">
        <v>0.17</v>
      </c>
      <c r="H4" t="s">
        <v>201</v>
      </c>
      <c r="J4">
        <f>D19</f>
        <v>56</v>
      </c>
      <c r="L4" s="5">
        <f>J4*10</f>
        <v>560</v>
      </c>
    </row>
    <row r="5" spans="1:12" x14ac:dyDescent="0.25">
      <c r="A5" t="s">
        <v>9</v>
      </c>
      <c r="B5">
        <v>8</v>
      </c>
      <c r="C5" t="s">
        <v>8</v>
      </c>
      <c r="E5">
        <v>0.34899999999999998</v>
      </c>
      <c r="F5">
        <v>0.12</v>
      </c>
      <c r="H5" t="s">
        <v>61</v>
      </c>
      <c r="J5">
        <f>D21+D23</f>
        <v>528</v>
      </c>
      <c r="L5" s="5">
        <f>J5*10</f>
        <v>5280</v>
      </c>
    </row>
    <row r="6" spans="1:12" x14ac:dyDescent="0.25">
      <c r="A6" t="s">
        <v>9</v>
      </c>
      <c r="B6">
        <v>8</v>
      </c>
      <c r="C6" t="s">
        <v>8</v>
      </c>
      <c r="E6">
        <v>0.34899999999999998</v>
      </c>
      <c r="F6">
        <v>0.12</v>
      </c>
      <c r="L6" s="5"/>
    </row>
    <row r="7" spans="1:12" x14ac:dyDescent="0.25">
      <c r="A7" t="s">
        <v>79</v>
      </c>
      <c r="B7">
        <v>7</v>
      </c>
      <c r="C7" t="s">
        <v>8</v>
      </c>
      <c r="E7">
        <v>0.26719999999999999</v>
      </c>
      <c r="F7">
        <v>0.08</v>
      </c>
      <c r="H7" t="s">
        <v>62</v>
      </c>
      <c r="J7">
        <f>F4+F8+F10+F11+F12+F13+F17+F18+F20</f>
        <v>1.02</v>
      </c>
      <c r="L7" s="5">
        <f>J7*10</f>
        <v>10.199999999999999</v>
      </c>
    </row>
    <row r="8" spans="1:12" x14ac:dyDescent="0.25">
      <c r="A8" t="s">
        <v>10</v>
      </c>
      <c r="B8">
        <v>7</v>
      </c>
      <c r="C8" t="s">
        <v>8</v>
      </c>
      <c r="E8">
        <v>0.26719999999999999</v>
      </c>
      <c r="F8">
        <v>0.08</v>
      </c>
      <c r="H8" t="s">
        <v>63</v>
      </c>
      <c r="J8">
        <f>F3+F5+F6+F7+F14+F15+F16+F22</f>
        <v>0.8899999999999999</v>
      </c>
      <c r="L8" s="5">
        <f>J8*10</f>
        <v>8.8999999999999986</v>
      </c>
    </row>
    <row r="9" spans="1:12" x14ac:dyDescent="0.25">
      <c r="A9" t="s">
        <v>11</v>
      </c>
      <c r="B9">
        <v>23</v>
      </c>
      <c r="C9">
        <v>2</v>
      </c>
      <c r="D9">
        <v>404</v>
      </c>
      <c r="E9">
        <v>2.8851</v>
      </c>
      <c r="L9" s="5"/>
    </row>
    <row r="10" spans="1:12" x14ac:dyDescent="0.25">
      <c r="A10" t="s">
        <v>10</v>
      </c>
      <c r="B10">
        <v>6</v>
      </c>
      <c r="C10" t="s">
        <v>8</v>
      </c>
      <c r="E10">
        <v>0.1963</v>
      </c>
      <c r="F10">
        <v>0.05</v>
      </c>
      <c r="H10" t="s">
        <v>45</v>
      </c>
      <c r="J10">
        <f>E4+E8+E10+E11+E12+E17+E18+E20+E21+E23</f>
        <v>6.0372000000000003</v>
      </c>
      <c r="L10" s="5">
        <f t="shared" ref="L10:L16" si="0">J10*10</f>
        <v>60.372</v>
      </c>
    </row>
    <row r="11" spans="1:12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46</v>
      </c>
      <c r="J11">
        <f>E9</f>
        <v>2.8851</v>
      </c>
      <c r="L11" s="5">
        <f t="shared" si="0"/>
        <v>28.850999999999999</v>
      </c>
    </row>
    <row r="12" spans="1:12" x14ac:dyDescent="0.25">
      <c r="A12" t="s">
        <v>10</v>
      </c>
      <c r="B12">
        <v>10</v>
      </c>
      <c r="C12" t="s">
        <v>8</v>
      </c>
      <c r="E12">
        <v>0.5454</v>
      </c>
      <c r="F12">
        <v>0.21</v>
      </c>
      <c r="H12" t="s">
        <v>117</v>
      </c>
      <c r="J12">
        <f>E19</f>
        <v>0.7853</v>
      </c>
      <c r="L12" s="5">
        <f t="shared" si="0"/>
        <v>7.8529999999999998</v>
      </c>
    </row>
    <row r="13" spans="1:12" x14ac:dyDescent="0.25">
      <c r="A13" t="s">
        <v>7</v>
      </c>
      <c r="B13">
        <v>10</v>
      </c>
      <c r="C13" t="s">
        <v>8</v>
      </c>
      <c r="E13">
        <v>0.5454</v>
      </c>
      <c r="F13">
        <v>0.21</v>
      </c>
      <c r="H13" t="s">
        <v>82</v>
      </c>
      <c r="J13">
        <f>E22+E7</f>
        <v>0.81259999999999999</v>
      </c>
      <c r="L13" s="5">
        <f t="shared" si="0"/>
        <v>8.1259999999999994</v>
      </c>
    </row>
    <row r="14" spans="1:12" x14ac:dyDescent="0.25">
      <c r="A14" t="s">
        <v>29</v>
      </c>
      <c r="B14">
        <v>7</v>
      </c>
      <c r="C14" t="s">
        <v>8</v>
      </c>
      <c r="E14">
        <v>0.26719999999999999</v>
      </c>
      <c r="F14">
        <v>0.08</v>
      </c>
      <c r="H14" t="s">
        <v>81</v>
      </c>
      <c r="J14">
        <f>E13</f>
        <v>0.5454</v>
      </c>
      <c r="L14" s="5">
        <f t="shared" si="0"/>
        <v>5.4539999999999997</v>
      </c>
    </row>
    <row r="15" spans="1:12" x14ac:dyDescent="0.25">
      <c r="A15" t="s">
        <v>29</v>
      </c>
      <c r="B15">
        <v>7</v>
      </c>
      <c r="C15" t="s">
        <v>8</v>
      </c>
      <c r="E15">
        <v>0.26719999999999999</v>
      </c>
      <c r="F15">
        <v>0.08</v>
      </c>
      <c r="H15" t="s">
        <v>87</v>
      </c>
      <c r="J15">
        <f>E3+E14+E15</f>
        <v>0.88339999999999996</v>
      </c>
      <c r="L15" s="5">
        <f t="shared" si="0"/>
        <v>8.8339999999999996</v>
      </c>
    </row>
    <row r="16" spans="1:12" x14ac:dyDescent="0.25">
      <c r="A16" t="s">
        <v>9</v>
      </c>
      <c r="B16">
        <v>7</v>
      </c>
      <c r="C16" t="s">
        <v>8</v>
      </c>
      <c r="E16">
        <v>0.26719999999999999</v>
      </c>
      <c r="F16">
        <v>0.08</v>
      </c>
      <c r="H16" t="s">
        <v>82</v>
      </c>
      <c r="J16">
        <f>E7+E22</f>
        <v>0.81259999999999999</v>
      </c>
      <c r="L16" s="5">
        <f t="shared" si="0"/>
        <v>8.1259999999999994</v>
      </c>
    </row>
    <row r="17" spans="1:9" x14ac:dyDescent="0.25">
      <c r="A17" t="s">
        <v>10</v>
      </c>
      <c r="B17">
        <v>8</v>
      </c>
      <c r="C17" t="s">
        <v>8</v>
      </c>
      <c r="E17">
        <v>0.34899999999999998</v>
      </c>
      <c r="F17">
        <v>0.12</v>
      </c>
    </row>
    <row r="18" spans="1:9" x14ac:dyDescent="0.25">
      <c r="A18" t="s">
        <v>10</v>
      </c>
      <c r="B18">
        <v>6</v>
      </c>
      <c r="C18" t="s">
        <v>8</v>
      </c>
      <c r="E18">
        <v>0.1963</v>
      </c>
      <c r="F18">
        <v>0.05</v>
      </c>
      <c r="H18" t="s">
        <v>228</v>
      </c>
    </row>
    <row r="19" spans="1:9" x14ac:dyDescent="0.25">
      <c r="A19" t="s">
        <v>89</v>
      </c>
      <c r="B19">
        <v>12</v>
      </c>
      <c r="C19">
        <v>1</v>
      </c>
      <c r="D19">
        <v>56</v>
      </c>
      <c r="E19">
        <v>0.7853</v>
      </c>
      <c r="H19" t="s">
        <v>10</v>
      </c>
      <c r="I19">
        <f>AVERAGE(B4,B8,B10,B11,B12,B17,B18,B20,B21,B23)</f>
        <v>9.5</v>
      </c>
    </row>
    <row r="20" spans="1:9" x14ac:dyDescent="0.25">
      <c r="A20" t="s">
        <v>10</v>
      </c>
      <c r="B20">
        <v>7</v>
      </c>
      <c r="C20" t="s">
        <v>8</v>
      </c>
      <c r="E20">
        <v>0.26719999999999999</v>
      </c>
      <c r="F20">
        <v>0.08</v>
      </c>
      <c r="H20" t="s">
        <v>11</v>
      </c>
      <c r="I20">
        <f>AVERAGE(B9)</f>
        <v>23</v>
      </c>
    </row>
    <row r="21" spans="1:9" x14ac:dyDescent="0.25">
      <c r="A21" t="s">
        <v>10</v>
      </c>
      <c r="B21">
        <v>16</v>
      </c>
      <c r="C21">
        <v>2</v>
      </c>
      <c r="D21">
        <v>180</v>
      </c>
      <c r="E21">
        <v>1.3962000000000001</v>
      </c>
    </row>
    <row r="22" spans="1:9" x14ac:dyDescent="0.25">
      <c r="A22" t="s">
        <v>79</v>
      </c>
      <c r="B22">
        <v>10</v>
      </c>
      <c r="C22" t="s">
        <v>8</v>
      </c>
      <c r="E22">
        <v>0.5454</v>
      </c>
      <c r="F22">
        <v>0.21</v>
      </c>
    </row>
    <row r="23" spans="1:9" x14ac:dyDescent="0.25">
      <c r="A23" t="s">
        <v>10</v>
      </c>
      <c r="B23">
        <v>20</v>
      </c>
      <c r="C23">
        <v>2.5</v>
      </c>
      <c r="D23">
        <v>348</v>
      </c>
      <c r="E23">
        <v>2.1816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793B-F34E-4B77-8C18-FBCBBA17838B}">
  <dimension ref="A1:L29"/>
  <sheetViews>
    <sheetView topLeftCell="A7" workbookViewId="0">
      <selection activeCell="I20" sqref="I20"/>
    </sheetView>
  </sheetViews>
  <sheetFormatPr defaultRowHeight="15" x14ac:dyDescent="0.25"/>
  <sheetData>
    <row r="1" spans="1:12" x14ac:dyDescent="0.25">
      <c r="A1" t="s">
        <v>219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6</v>
      </c>
      <c r="C3" t="s">
        <v>8</v>
      </c>
      <c r="E3">
        <v>0.1963</v>
      </c>
      <c r="F3">
        <v>0.05</v>
      </c>
      <c r="H3" t="s">
        <v>179</v>
      </c>
      <c r="J3">
        <f>D8+D13+D14+D18+D25</f>
        <v>1156</v>
      </c>
      <c r="L3" s="5">
        <f>J3*10</f>
        <v>11560</v>
      </c>
    </row>
    <row r="4" spans="1:12" x14ac:dyDescent="0.25">
      <c r="A4" t="s">
        <v>10</v>
      </c>
      <c r="B4">
        <v>15</v>
      </c>
      <c r="C4">
        <v>1</v>
      </c>
      <c r="D4">
        <v>92</v>
      </c>
      <c r="E4">
        <v>1.2271000000000001</v>
      </c>
      <c r="H4" t="s">
        <v>61</v>
      </c>
      <c r="J4">
        <f>D4+D9+D28</f>
        <v>193</v>
      </c>
      <c r="L4" s="5">
        <f>J4*10</f>
        <v>1930</v>
      </c>
    </row>
    <row r="5" spans="1:12" x14ac:dyDescent="0.25">
      <c r="A5" t="s">
        <v>222</v>
      </c>
      <c r="B5">
        <v>7</v>
      </c>
      <c r="C5" t="s">
        <v>8</v>
      </c>
      <c r="E5">
        <v>0.26719999999999999</v>
      </c>
      <c r="F5">
        <v>0.08</v>
      </c>
      <c r="H5" t="s">
        <v>58</v>
      </c>
      <c r="J5">
        <f>D6+D20</f>
        <v>355</v>
      </c>
      <c r="L5" s="5">
        <f>J5*10</f>
        <v>3550</v>
      </c>
    </row>
    <row r="6" spans="1:12" x14ac:dyDescent="0.25">
      <c r="A6" t="s">
        <v>11</v>
      </c>
      <c r="B6">
        <v>17</v>
      </c>
      <c r="C6">
        <v>1</v>
      </c>
      <c r="D6">
        <v>121</v>
      </c>
      <c r="E6">
        <v>1.5762</v>
      </c>
      <c r="L6" s="5"/>
    </row>
    <row r="7" spans="1:12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H7" t="s">
        <v>62</v>
      </c>
      <c r="J7">
        <f>F3+F10+F11+F12+F15+F16+F19+F21+F24</f>
        <v>1.0699999999999998</v>
      </c>
      <c r="L7" s="5">
        <f>J7*10</f>
        <v>10.7</v>
      </c>
    </row>
    <row r="8" spans="1:12" x14ac:dyDescent="0.25">
      <c r="A8" t="s">
        <v>7</v>
      </c>
      <c r="B8">
        <v>14</v>
      </c>
      <c r="C8">
        <v>2.5</v>
      </c>
      <c r="D8">
        <v>164</v>
      </c>
      <c r="E8">
        <v>1.0689</v>
      </c>
      <c r="H8" t="s">
        <v>63</v>
      </c>
      <c r="J8">
        <f>F5+F7+F17+F22+F23+F26+F27+F29</f>
        <v>0.74</v>
      </c>
      <c r="L8" s="5">
        <f>J8*10</f>
        <v>7.4</v>
      </c>
    </row>
    <row r="9" spans="1:12" x14ac:dyDescent="0.25">
      <c r="A9" t="s">
        <v>10</v>
      </c>
      <c r="B9">
        <v>11</v>
      </c>
      <c r="C9">
        <v>0.5</v>
      </c>
      <c r="D9">
        <v>23</v>
      </c>
      <c r="E9">
        <v>0.65990000000000004</v>
      </c>
      <c r="L9" s="5"/>
    </row>
    <row r="10" spans="1:12" x14ac:dyDescent="0.25">
      <c r="A10" t="s">
        <v>10</v>
      </c>
      <c r="B10">
        <v>7</v>
      </c>
      <c r="C10" t="s">
        <v>8</v>
      </c>
      <c r="E10">
        <v>0.26719999999999999</v>
      </c>
      <c r="F10">
        <v>0.08</v>
      </c>
      <c r="H10" t="s">
        <v>81</v>
      </c>
      <c r="J10">
        <f>E8+E13+E14+E18+E19+E25</f>
        <v>8.682500000000001</v>
      </c>
      <c r="L10" s="5">
        <f>J10*10</f>
        <v>86.825000000000017</v>
      </c>
    </row>
    <row r="11" spans="1:12" x14ac:dyDescent="0.25">
      <c r="A11" t="s">
        <v>10</v>
      </c>
      <c r="B11">
        <v>7</v>
      </c>
      <c r="C11" t="s">
        <v>8</v>
      </c>
      <c r="E11">
        <v>0.26719999999999999</v>
      </c>
      <c r="F11">
        <v>0.08</v>
      </c>
      <c r="H11" t="s">
        <v>45</v>
      </c>
      <c r="J11">
        <f>E3+E4+E9+E10+E11+E12+E15+E16+E21+E24+E28</f>
        <v>5.7425999999999995</v>
      </c>
      <c r="L11" s="5">
        <f>J11*10</f>
        <v>57.425999999999995</v>
      </c>
    </row>
    <row r="12" spans="1:12" x14ac:dyDescent="0.25">
      <c r="A12" t="s">
        <v>10</v>
      </c>
      <c r="B12">
        <v>7</v>
      </c>
      <c r="C12" t="s">
        <v>8</v>
      </c>
      <c r="E12">
        <v>0.26719999999999999</v>
      </c>
      <c r="F12">
        <v>0.08</v>
      </c>
      <c r="H12" t="s">
        <v>46</v>
      </c>
      <c r="J12">
        <f>E6+E20</f>
        <v>3.7578</v>
      </c>
      <c r="L12" s="5">
        <f>J12*10</f>
        <v>37.578000000000003</v>
      </c>
    </row>
    <row r="13" spans="1:12" x14ac:dyDescent="0.25">
      <c r="A13" t="s">
        <v>7</v>
      </c>
      <c r="B13">
        <v>23</v>
      </c>
      <c r="C13">
        <v>2</v>
      </c>
      <c r="D13">
        <v>428</v>
      </c>
      <c r="E13">
        <v>2.8851</v>
      </c>
      <c r="H13" t="s">
        <v>47</v>
      </c>
      <c r="J13">
        <f>E7+E17+E22+E23+E26+E27+E29</f>
        <v>2.0394999999999999</v>
      </c>
      <c r="L13" s="5">
        <f>J13*10</f>
        <v>20.395</v>
      </c>
    </row>
    <row r="14" spans="1:12" x14ac:dyDescent="0.25">
      <c r="A14" t="s">
        <v>7</v>
      </c>
      <c r="B14">
        <v>17</v>
      </c>
      <c r="C14">
        <v>1.5</v>
      </c>
      <c r="D14">
        <v>174</v>
      </c>
      <c r="E14">
        <v>1.5762</v>
      </c>
      <c r="H14" t="s">
        <v>224</v>
      </c>
      <c r="J14">
        <f>E5</f>
        <v>0.26719999999999999</v>
      </c>
      <c r="L14" s="5">
        <f>J14*10</f>
        <v>2.6719999999999997</v>
      </c>
    </row>
    <row r="15" spans="1:12" x14ac:dyDescent="0.25">
      <c r="A15" t="s">
        <v>10</v>
      </c>
      <c r="B15">
        <v>10</v>
      </c>
      <c r="C15" t="s">
        <v>8</v>
      </c>
      <c r="E15">
        <v>0.5454</v>
      </c>
      <c r="F15">
        <v>0.21</v>
      </c>
    </row>
    <row r="16" spans="1:12" x14ac:dyDescent="0.25">
      <c r="A16" t="s">
        <v>10</v>
      </c>
      <c r="B16">
        <v>10</v>
      </c>
      <c r="C16" t="s">
        <v>8</v>
      </c>
      <c r="E16">
        <v>0.5454</v>
      </c>
      <c r="F16">
        <v>0.21</v>
      </c>
      <c r="H16" t="s">
        <v>228</v>
      </c>
    </row>
    <row r="17" spans="1:9" x14ac:dyDescent="0.25">
      <c r="A17" t="s">
        <v>9</v>
      </c>
      <c r="B17">
        <v>7</v>
      </c>
      <c r="C17" t="s">
        <v>8</v>
      </c>
      <c r="E17">
        <v>0.26719999999999999</v>
      </c>
      <c r="F17">
        <v>0.08</v>
      </c>
      <c r="H17" t="s">
        <v>7</v>
      </c>
      <c r="I17">
        <f>AVERAGE(B8,B13,B14,B18,B19,B25)</f>
        <v>15.666666666666666</v>
      </c>
    </row>
    <row r="18" spans="1:9" x14ac:dyDescent="0.25">
      <c r="A18" t="s">
        <v>7</v>
      </c>
      <c r="B18">
        <v>17</v>
      </c>
      <c r="C18">
        <v>2.5</v>
      </c>
      <c r="D18">
        <v>258</v>
      </c>
      <c r="E18">
        <v>1.5762</v>
      </c>
      <c r="H18" t="s">
        <v>10</v>
      </c>
      <c r="I18">
        <f>AVERAGE(B3,B4,B9,B10,B11,B12,B15,B16,B21,B24,B28)</f>
        <v>9.3636363636363633</v>
      </c>
    </row>
    <row r="19" spans="1:9" x14ac:dyDescent="0.25">
      <c r="A19" t="s">
        <v>7</v>
      </c>
      <c r="B19">
        <v>8</v>
      </c>
      <c r="C19" t="s">
        <v>8</v>
      </c>
      <c r="E19">
        <v>0.34899999999999998</v>
      </c>
      <c r="F19">
        <v>0.12</v>
      </c>
      <c r="H19" t="s">
        <v>11</v>
      </c>
      <c r="I19">
        <f>AVERAGE(B6,B20)</f>
        <v>18.5</v>
      </c>
    </row>
    <row r="20" spans="1:9" x14ac:dyDescent="0.25">
      <c r="A20" t="s">
        <v>11</v>
      </c>
      <c r="B20">
        <v>20</v>
      </c>
      <c r="C20">
        <v>1.5</v>
      </c>
      <c r="D20">
        <v>234</v>
      </c>
      <c r="E20">
        <v>2.1816</v>
      </c>
    </row>
    <row r="21" spans="1:9" x14ac:dyDescent="0.25">
      <c r="A21" t="s">
        <v>10</v>
      </c>
      <c r="B21">
        <v>8</v>
      </c>
      <c r="C21" t="s">
        <v>8</v>
      </c>
      <c r="E21">
        <v>0.34899999999999998</v>
      </c>
      <c r="F21">
        <v>0.12</v>
      </c>
    </row>
    <row r="22" spans="1:9" x14ac:dyDescent="0.25">
      <c r="A22" t="s">
        <v>9</v>
      </c>
      <c r="B22">
        <v>6</v>
      </c>
      <c r="C22" t="s">
        <v>8</v>
      </c>
      <c r="E22">
        <v>0.1963</v>
      </c>
      <c r="F22">
        <v>0.05</v>
      </c>
    </row>
    <row r="23" spans="1:9" x14ac:dyDescent="0.25">
      <c r="A23" t="s">
        <v>9</v>
      </c>
      <c r="B23">
        <v>6</v>
      </c>
      <c r="C23" t="s">
        <v>8</v>
      </c>
      <c r="E23">
        <v>0.1963</v>
      </c>
      <c r="F23">
        <v>0.05</v>
      </c>
    </row>
    <row r="24" spans="1:9" x14ac:dyDescent="0.25">
      <c r="A24" t="s">
        <v>10</v>
      </c>
      <c r="B24">
        <v>8</v>
      </c>
      <c r="C24" t="s">
        <v>8</v>
      </c>
      <c r="E24">
        <v>0.34899999999999998</v>
      </c>
      <c r="F24">
        <v>0.12</v>
      </c>
    </row>
    <row r="25" spans="1:9" x14ac:dyDescent="0.25">
      <c r="A25" t="s">
        <v>7</v>
      </c>
      <c r="B25">
        <v>15</v>
      </c>
      <c r="C25">
        <v>1.5</v>
      </c>
      <c r="D25">
        <v>132</v>
      </c>
      <c r="E25">
        <v>1.2271000000000001</v>
      </c>
    </row>
    <row r="26" spans="1:9" x14ac:dyDescent="0.25">
      <c r="A26" t="s">
        <v>9</v>
      </c>
      <c r="B26">
        <v>9</v>
      </c>
      <c r="C26" t="s">
        <v>8</v>
      </c>
      <c r="E26">
        <v>0.44169999999999998</v>
      </c>
      <c r="F26">
        <v>0.17</v>
      </c>
    </row>
    <row r="27" spans="1:9" x14ac:dyDescent="0.25">
      <c r="A27" t="s">
        <v>9</v>
      </c>
      <c r="B27">
        <v>6</v>
      </c>
      <c r="C27" t="s">
        <v>8</v>
      </c>
      <c r="E27">
        <v>0.1963</v>
      </c>
      <c r="F27">
        <v>0.05</v>
      </c>
    </row>
    <row r="28" spans="1:9" x14ac:dyDescent="0.25">
      <c r="A28" t="s">
        <v>10</v>
      </c>
      <c r="B28">
        <v>14</v>
      </c>
      <c r="C28">
        <v>1</v>
      </c>
      <c r="D28">
        <v>78</v>
      </c>
      <c r="E28">
        <v>1.0689</v>
      </c>
    </row>
    <row r="29" spans="1:9" x14ac:dyDescent="0.25">
      <c r="A29" t="s">
        <v>9</v>
      </c>
      <c r="B29">
        <v>10</v>
      </c>
      <c r="C29" t="s">
        <v>8</v>
      </c>
      <c r="E29">
        <v>0.5454</v>
      </c>
      <c r="F29">
        <v>0.21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CA2A-B2D2-449F-B7DF-4C7911DD023C}">
  <dimension ref="A1:M24"/>
  <sheetViews>
    <sheetView workbookViewId="0">
      <selection activeCell="I19" sqref="I19"/>
    </sheetView>
  </sheetViews>
  <sheetFormatPr defaultRowHeight="15" x14ac:dyDescent="0.25"/>
  <sheetData>
    <row r="1" spans="1:13" x14ac:dyDescent="0.25">
      <c r="A1" t="s">
        <v>220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165</v>
      </c>
    </row>
    <row r="3" spans="1:13" x14ac:dyDescent="0.25">
      <c r="A3" t="s">
        <v>10</v>
      </c>
      <c r="B3">
        <v>10</v>
      </c>
      <c r="C3" t="s">
        <v>8</v>
      </c>
      <c r="E3">
        <v>0.5454</v>
      </c>
      <c r="F3">
        <v>0.21</v>
      </c>
      <c r="H3" t="s">
        <v>58</v>
      </c>
      <c r="K3">
        <f>D4</f>
        <v>264</v>
      </c>
      <c r="M3" s="5">
        <f>K3*10</f>
        <v>2640</v>
      </c>
    </row>
    <row r="4" spans="1:13" x14ac:dyDescent="0.25">
      <c r="A4" t="s">
        <v>11</v>
      </c>
      <c r="B4">
        <v>19</v>
      </c>
      <c r="C4">
        <v>2</v>
      </c>
      <c r="D4">
        <v>264</v>
      </c>
      <c r="E4">
        <v>1.9690000000000001</v>
      </c>
      <c r="H4" t="s">
        <v>225</v>
      </c>
      <c r="K4">
        <f>D12</f>
        <v>184</v>
      </c>
      <c r="M4" s="5">
        <f>K4*10</f>
        <v>1840</v>
      </c>
    </row>
    <row r="5" spans="1:13" x14ac:dyDescent="0.25">
      <c r="A5" t="s">
        <v>9</v>
      </c>
      <c r="B5">
        <v>9</v>
      </c>
      <c r="C5" t="s">
        <v>8</v>
      </c>
      <c r="E5">
        <v>0.44169999999999998</v>
      </c>
      <c r="F5">
        <v>0.17</v>
      </c>
      <c r="H5" t="s">
        <v>61</v>
      </c>
      <c r="K5">
        <f>D14+D15+D21+D24</f>
        <v>262</v>
      </c>
      <c r="M5" s="5">
        <f>K5*10</f>
        <v>2620</v>
      </c>
    </row>
    <row r="6" spans="1:13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M6" s="5"/>
    </row>
    <row r="7" spans="1:13" x14ac:dyDescent="0.25">
      <c r="A7" t="s">
        <v>10</v>
      </c>
      <c r="B7">
        <v>6</v>
      </c>
      <c r="C7" t="s">
        <v>8</v>
      </c>
      <c r="E7">
        <v>0.1963</v>
      </c>
      <c r="F7">
        <v>0.05</v>
      </c>
      <c r="H7" t="s">
        <v>62</v>
      </c>
      <c r="K7">
        <f>F3+F6+F7+F8+F11+F13+F17+F18+F19+F23</f>
        <v>1.1400000000000001</v>
      </c>
      <c r="M7" s="5">
        <f>K7*10</f>
        <v>11.400000000000002</v>
      </c>
    </row>
    <row r="8" spans="1:13" x14ac:dyDescent="0.25">
      <c r="A8" t="s">
        <v>10</v>
      </c>
      <c r="B8">
        <v>8</v>
      </c>
      <c r="C8" t="s">
        <v>8</v>
      </c>
      <c r="E8">
        <v>0.34899999999999998</v>
      </c>
      <c r="F8">
        <v>0.12</v>
      </c>
      <c r="H8" t="s">
        <v>55</v>
      </c>
      <c r="K8">
        <f>F5+F9+F10+F16+F20+F22</f>
        <v>0.71000000000000008</v>
      </c>
      <c r="M8" s="5">
        <f>K8*10</f>
        <v>7.1000000000000005</v>
      </c>
    </row>
    <row r="9" spans="1:13" x14ac:dyDescent="0.25">
      <c r="A9" t="s">
        <v>29</v>
      </c>
      <c r="B9">
        <v>6</v>
      </c>
      <c r="C9" t="s">
        <v>8</v>
      </c>
      <c r="E9">
        <v>0.1963</v>
      </c>
      <c r="F9">
        <v>0.05</v>
      </c>
      <c r="M9" s="5"/>
    </row>
    <row r="10" spans="1:13" x14ac:dyDescent="0.25">
      <c r="A10" t="s">
        <v>29</v>
      </c>
      <c r="B10">
        <v>9</v>
      </c>
      <c r="C10" t="s">
        <v>8</v>
      </c>
      <c r="E10">
        <v>0.44169999999999998</v>
      </c>
      <c r="F10">
        <v>0.17</v>
      </c>
      <c r="H10" t="s">
        <v>46</v>
      </c>
      <c r="K10">
        <f>E4</f>
        <v>1.9690000000000001</v>
      </c>
      <c r="M10" s="5">
        <f>K10*10</f>
        <v>19.690000000000001</v>
      </c>
    </row>
    <row r="11" spans="1:13" x14ac:dyDescent="0.25">
      <c r="A11" t="s">
        <v>10</v>
      </c>
      <c r="B11">
        <v>9</v>
      </c>
      <c r="C11" t="s">
        <v>8</v>
      </c>
      <c r="E11">
        <v>0.44169999999999998</v>
      </c>
      <c r="F11">
        <v>0.17</v>
      </c>
      <c r="H11" t="s">
        <v>47</v>
      </c>
      <c r="K11">
        <f>E5+E16+E20+E22</f>
        <v>1.4069</v>
      </c>
      <c r="M11" s="5">
        <f>K11*10</f>
        <v>14.069000000000001</v>
      </c>
    </row>
    <row r="12" spans="1:13" x14ac:dyDescent="0.25">
      <c r="A12" t="s">
        <v>222</v>
      </c>
      <c r="B12">
        <v>18</v>
      </c>
      <c r="C12">
        <v>1.5</v>
      </c>
      <c r="D12">
        <v>184</v>
      </c>
      <c r="E12">
        <v>1.7669999999999999</v>
      </c>
      <c r="H12" t="s">
        <v>87</v>
      </c>
      <c r="K12">
        <f>E9+E10</f>
        <v>0.63800000000000001</v>
      </c>
      <c r="M12" s="5">
        <f>K12*10</f>
        <v>6.38</v>
      </c>
    </row>
    <row r="13" spans="1:13" x14ac:dyDescent="0.25">
      <c r="A13" t="s">
        <v>10</v>
      </c>
      <c r="B13">
        <v>8</v>
      </c>
      <c r="C13" t="s">
        <v>8</v>
      </c>
      <c r="E13">
        <v>0.34899999999999998</v>
      </c>
      <c r="F13">
        <v>0.12</v>
      </c>
      <c r="H13" t="s">
        <v>224</v>
      </c>
      <c r="K13">
        <f>E12</f>
        <v>1.7669999999999999</v>
      </c>
      <c r="M13" s="5">
        <f>K13*10</f>
        <v>17.669999999999998</v>
      </c>
    </row>
    <row r="14" spans="1:13" x14ac:dyDescent="0.25">
      <c r="A14" t="s">
        <v>10</v>
      </c>
      <c r="B14">
        <v>11</v>
      </c>
      <c r="C14">
        <v>0.5</v>
      </c>
      <c r="D14">
        <v>23</v>
      </c>
      <c r="E14">
        <v>0.65990000000000004</v>
      </c>
      <c r="H14" t="s">
        <v>45</v>
      </c>
      <c r="K14">
        <f>E3+E6+E7+E8+E11+E13+E14+E15+E17+E18+E19+E21+E23+E24</f>
        <v>7.1277999999999997</v>
      </c>
      <c r="M14" s="5">
        <f>K14*10</f>
        <v>71.277999999999992</v>
      </c>
    </row>
    <row r="15" spans="1:13" x14ac:dyDescent="0.25">
      <c r="A15" t="s">
        <v>10</v>
      </c>
      <c r="B15">
        <v>11</v>
      </c>
      <c r="C15">
        <v>0.5</v>
      </c>
      <c r="D15">
        <v>23</v>
      </c>
      <c r="E15">
        <v>0.65990000000000004</v>
      </c>
    </row>
    <row r="16" spans="1:13" x14ac:dyDescent="0.25">
      <c r="A16" t="s">
        <v>9</v>
      </c>
      <c r="B16">
        <v>7</v>
      </c>
      <c r="C16" t="s">
        <v>8</v>
      </c>
      <c r="E16">
        <v>0.26719999999999999</v>
      </c>
      <c r="F16">
        <v>0.08</v>
      </c>
      <c r="H16" t="s">
        <v>228</v>
      </c>
    </row>
    <row r="17" spans="1:9" x14ac:dyDescent="0.25">
      <c r="A17" t="s">
        <v>10</v>
      </c>
      <c r="B17">
        <v>6</v>
      </c>
      <c r="C17" t="s">
        <v>8</v>
      </c>
      <c r="E17">
        <v>0.1963</v>
      </c>
      <c r="F17">
        <v>0.05</v>
      </c>
      <c r="H17" t="s">
        <v>10</v>
      </c>
      <c r="I17">
        <f>AVERAGE(B3,B6,B7,B8,B11,B13,B14,B15,B17,B18,B19,B21,B23,B24)</f>
        <v>9.2142857142857135</v>
      </c>
    </row>
    <row r="18" spans="1:9" x14ac:dyDescent="0.25">
      <c r="A18" t="s">
        <v>10</v>
      </c>
      <c r="B18">
        <v>7</v>
      </c>
      <c r="C18" t="s">
        <v>8</v>
      </c>
      <c r="E18">
        <v>0.26719999999999999</v>
      </c>
      <c r="F18">
        <v>0.08</v>
      </c>
      <c r="H18" t="s">
        <v>11</v>
      </c>
      <c r="I18">
        <f>AVERAGE(B4)</f>
        <v>19</v>
      </c>
    </row>
    <row r="19" spans="1:9" x14ac:dyDescent="0.25">
      <c r="A19" t="s">
        <v>10</v>
      </c>
      <c r="B19">
        <v>6</v>
      </c>
      <c r="C19" t="s">
        <v>8</v>
      </c>
      <c r="E19">
        <v>0.1963</v>
      </c>
      <c r="F19">
        <v>0.05</v>
      </c>
    </row>
    <row r="20" spans="1:9" x14ac:dyDescent="0.25">
      <c r="A20" t="s">
        <v>9</v>
      </c>
      <c r="B20">
        <v>8</v>
      </c>
      <c r="C20" t="s">
        <v>8</v>
      </c>
      <c r="E20">
        <v>0.34899999999999998</v>
      </c>
      <c r="F20">
        <v>0.12</v>
      </c>
    </row>
    <row r="21" spans="1:9" x14ac:dyDescent="0.25">
      <c r="A21" t="s">
        <v>10</v>
      </c>
      <c r="B21">
        <v>15</v>
      </c>
      <c r="C21">
        <v>1.5</v>
      </c>
      <c r="D21">
        <v>124</v>
      </c>
      <c r="E21">
        <v>1.2271000000000001</v>
      </c>
    </row>
    <row r="22" spans="1:9" x14ac:dyDescent="0.25">
      <c r="A22" t="s">
        <v>9</v>
      </c>
      <c r="B22">
        <v>8</v>
      </c>
      <c r="C22" t="s">
        <v>8</v>
      </c>
      <c r="E22">
        <v>0.34899999999999998</v>
      </c>
      <c r="F22">
        <v>0.12</v>
      </c>
    </row>
    <row r="23" spans="1:9" x14ac:dyDescent="0.25">
      <c r="A23" t="s">
        <v>10</v>
      </c>
      <c r="B23">
        <v>7</v>
      </c>
      <c r="C23" t="s">
        <v>8</v>
      </c>
      <c r="E23">
        <v>0.26719999999999999</v>
      </c>
      <c r="F23">
        <v>0.08</v>
      </c>
    </row>
    <row r="24" spans="1:9" x14ac:dyDescent="0.25">
      <c r="A24" t="s">
        <v>10</v>
      </c>
      <c r="B24">
        <v>15</v>
      </c>
      <c r="C24">
        <v>1</v>
      </c>
      <c r="D24">
        <v>92</v>
      </c>
      <c r="E24">
        <v>1.2271000000000001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FA98B-91C0-4D70-BBC6-3C91EDEC0457}">
  <dimension ref="A1:L17"/>
  <sheetViews>
    <sheetView workbookViewId="0">
      <selection activeCell="I18" sqref="I18"/>
    </sheetView>
  </sheetViews>
  <sheetFormatPr defaultRowHeight="15" x14ac:dyDescent="0.25"/>
  <sheetData>
    <row r="1" spans="1:12" x14ac:dyDescent="0.25">
      <c r="A1" t="s">
        <v>221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17</v>
      </c>
      <c r="C3">
        <v>1.5</v>
      </c>
      <c r="D3">
        <v>164</v>
      </c>
      <c r="E3">
        <v>1.5762</v>
      </c>
      <c r="H3" t="s">
        <v>179</v>
      </c>
      <c r="J3">
        <f>D4</f>
        <v>281</v>
      </c>
      <c r="L3" s="5">
        <f>J3*10</f>
        <v>2810</v>
      </c>
    </row>
    <row r="4" spans="1:12" x14ac:dyDescent="0.25">
      <c r="A4" t="s">
        <v>7</v>
      </c>
      <c r="B4">
        <v>19</v>
      </c>
      <c r="C4">
        <v>2</v>
      </c>
      <c r="D4">
        <v>281</v>
      </c>
      <c r="E4">
        <v>1.9690000000000001</v>
      </c>
      <c r="H4" t="s">
        <v>61</v>
      </c>
      <c r="J4">
        <f>D3+D6+D8+D10+D12+D13</f>
        <v>574</v>
      </c>
      <c r="L4" s="5">
        <f>J4*10</f>
        <v>5740</v>
      </c>
    </row>
    <row r="5" spans="1:12" x14ac:dyDescent="0.25">
      <c r="A5" t="s">
        <v>222</v>
      </c>
      <c r="B5">
        <v>16</v>
      </c>
      <c r="C5" t="s">
        <v>8</v>
      </c>
      <c r="E5">
        <v>1.3962000000000001</v>
      </c>
      <c r="F5">
        <v>0.5</v>
      </c>
      <c r="H5" t="s">
        <v>58</v>
      </c>
      <c r="J5">
        <f>D11</f>
        <v>209</v>
      </c>
      <c r="L5" s="5">
        <f>J5*10</f>
        <v>2090</v>
      </c>
    </row>
    <row r="6" spans="1:12" x14ac:dyDescent="0.25">
      <c r="A6" t="s">
        <v>10</v>
      </c>
      <c r="B6">
        <v>14</v>
      </c>
      <c r="C6">
        <v>1</v>
      </c>
      <c r="D6">
        <v>78</v>
      </c>
      <c r="E6">
        <v>1.0689</v>
      </c>
      <c r="L6" s="5"/>
    </row>
    <row r="7" spans="1:12" x14ac:dyDescent="0.25">
      <c r="A7" t="s">
        <v>10</v>
      </c>
      <c r="B7">
        <v>9</v>
      </c>
      <c r="C7" t="s">
        <v>8</v>
      </c>
      <c r="E7">
        <v>0.44169999999999998</v>
      </c>
      <c r="F7">
        <v>0.17</v>
      </c>
      <c r="H7" t="s">
        <v>62</v>
      </c>
      <c r="J7">
        <f>F7</f>
        <v>0.17</v>
      </c>
      <c r="L7" s="5">
        <f>J7*10</f>
        <v>1.7000000000000002</v>
      </c>
    </row>
    <row r="8" spans="1:12" x14ac:dyDescent="0.25">
      <c r="A8" t="s">
        <v>10</v>
      </c>
      <c r="B8">
        <v>13</v>
      </c>
      <c r="C8">
        <v>0.5</v>
      </c>
      <c r="D8">
        <v>33</v>
      </c>
      <c r="E8">
        <v>0.92169999999999996</v>
      </c>
      <c r="H8" t="s">
        <v>63</v>
      </c>
      <c r="J8">
        <f>F5+F9+F14+F15</f>
        <v>1.4500000000000002</v>
      </c>
      <c r="L8" s="5">
        <f>J8*10</f>
        <v>14.500000000000002</v>
      </c>
    </row>
    <row r="9" spans="1:12" x14ac:dyDescent="0.25">
      <c r="A9" t="s">
        <v>222</v>
      </c>
      <c r="B9">
        <v>12</v>
      </c>
      <c r="C9" t="s">
        <v>8</v>
      </c>
      <c r="E9">
        <v>0.7853</v>
      </c>
      <c r="F9">
        <v>0.3</v>
      </c>
      <c r="L9" s="5"/>
    </row>
    <row r="10" spans="1:12" x14ac:dyDescent="0.25">
      <c r="A10" t="s">
        <v>10</v>
      </c>
      <c r="B10">
        <v>14</v>
      </c>
      <c r="C10">
        <v>1</v>
      </c>
      <c r="D10">
        <v>78</v>
      </c>
      <c r="E10">
        <v>1.0689</v>
      </c>
      <c r="H10" t="s">
        <v>81</v>
      </c>
      <c r="J10">
        <f>E4</f>
        <v>1.9690000000000001</v>
      </c>
      <c r="L10" s="5">
        <f>J10*10</f>
        <v>19.690000000000001</v>
      </c>
    </row>
    <row r="11" spans="1:12" x14ac:dyDescent="0.25">
      <c r="A11" t="s">
        <v>11</v>
      </c>
      <c r="B11">
        <v>19</v>
      </c>
      <c r="C11">
        <v>1.5</v>
      </c>
      <c r="D11">
        <v>209</v>
      </c>
      <c r="E11">
        <v>1.9690000000000001</v>
      </c>
      <c r="H11" t="s">
        <v>45</v>
      </c>
      <c r="J11">
        <f>E3+E6+E7+E8+E10+E12+E13</f>
        <v>7.5425000000000004</v>
      </c>
      <c r="L11" s="5">
        <f>J11*10</f>
        <v>75.425000000000011</v>
      </c>
    </row>
    <row r="12" spans="1:12" x14ac:dyDescent="0.25">
      <c r="A12" t="s">
        <v>10</v>
      </c>
      <c r="B12">
        <v>16</v>
      </c>
      <c r="C12">
        <v>1.5</v>
      </c>
      <c r="D12">
        <v>143</v>
      </c>
      <c r="E12">
        <v>1.3962000000000001</v>
      </c>
      <c r="H12" t="s">
        <v>46</v>
      </c>
      <c r="J12">
        <f>E11</f>
        <v>1.9690000000000001</v>
      </c>
      <c r="L12" s="5">
        <f>J12*10</f>
        <v>19.690000000000001</v>
      </c>
    </row>
    <row r="13" spans="1:12" x14ac:dyDescent="0.25">
      <c r="A13" t="s">
        <v>10</v>
      </c>
      <c r="B13">
        <v>14</v>
      </c>
      <c r="C13">
        <v>1</v>
      </c>
      <c r="D13">
        <v>78</v>
      </c>
      <c r="E13">
        <v>1.0689</v>
      </c>
      <c r="H13" t="s">
        <v>87</v>
      </c>
      <c r="J13">
        <f>E14</f>
        <v>0.65990000000000004</v>
      </c>
      <c r="L13" s="5">
        <f>J13*10</f>
        <v>6.5990000000000002</v>
      </c>
    </row>
    <row r="14" spans="1:12" x14ac:dyDescent="0.25">
      <c r="A14" t="s">
        <v>29</v>
      </c>
      <c r="B14">
        <v>11</v>
      </c>
      <c r="C14" t="s">
        <v>8</v>
      </c>
      <c r="E14">
        <v>0.65990000000000004</v>
      </c>
      <c r="F14">
        <v>0.25</v>
      </c>
      <c r="H14" t="s">
        <v>224</v>
      </c>
      <c r="J14">
        <f>E15+E9+E5</f>
        <v>3.2504</v>
      </c>
      <c r="L14" s="5">
        <f>J14*10</f>
        <v>32.503999999999998</v>
      </c>
    </row>
    <row r="15" spans="1:12" x14ac:dyDescent="0.25">
      <c r="A15" t="s">
        <v>222</v>
      </c>
      <c r="B15">
        <v>14</v>
      </c>
      <c r="C15" t="s">
        <v>8</v>
      </c>
      <c r="E15">
        <v>1.0689</v>
      </c>
      <c r="F15">
        <v>0.4</v>
      </c>
    </row>
    <row r="16" spans="1:12" x14ac:dyDescent="0.25">
      <c r="H16" t="s">
        <v>228</v>
      </c>
    </row>
    <row r="17" spans="8:9" x14ac:dyDescent="0.25">
      <c r="H17" t="s">
        <v>10</v>
      </c>
      <c r="I17">
        <f>AVERAGE(B3,B6,B7,B8,B10,B12,B13)</f>
        <v>13.857142857142858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46E0-DACC-4FB3-9802-F4ADDD9109AC}">
  <dimension ref="A1:L17"/>
  <sheetViews>
    <sheetView workbookViewId="0">
      <selection activeCell="I18" sqref="I18"/>
    </sheetView>
  </sheetViews>
  <sheetFormatPr defaultRowHeight="15" x14ac:dyDescent="0.25"/>
  <sheetData>
    <row r="1" spans="1:12" x14ac:dyDescent="0.25">
      <c r="A1" t="s">
        <v>223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89</v>
      </c>
      <c r="B3">
        <v>8</v>
      </c>
      <c r="C3" t="s">
        <v>8</v>
      </c>
      <c r="E3">
        <v>0.34899999999999998</v>
      </c>
      <c r="F3">
        <v>0.12</v>
      </c>
      <c r="H3" t="s">
        <v>179</v>
      </c>
      <c r="J3">
        <f>D7+D10+D12+D13</f>
        <v>1080</v>
      </c>
      <c r="L3" s="5">
        <f>J3*10</f>
        <v>10800</v>
      </c>
    </row>
    <row r="4" spans="1:12" x14ac:dyDescent="0.25">
      <c r="A4" t="s">
        <v>89</v>
      </c>
      <c r="B4">
        <v>8</v>
      </c>
      <c r="C4" t="s">
        <v>8</v>
      </c>
      <c r="E4">
        <v>0.34899999999999998</v>
      </c>
      <c r="F4">
        <v>0.12</v>
      </c>
      <c r="H4" t="s">
        <v>61</v>
      </c>
      <c r="J4">
        <f>D5+D6</f>
        <v>74</v>
      </c>
      <c r="L4" s="5">
        <f>J4*10</f>
        <v>740</v>
      </c>
    </row>
    <row r="5" spans="1:12" x14ac:dyDescent="0.25">
      <c r="A5" t="s">
        <v>10</v>
      </c>
      <c r="B5">
        <v>11</v>
      </c>
      <c r="C5">
        <v>1</v>
      </c>
      <c r="D5">
        <v>46</v>
      </c>
      <c r="E5">
        <v>0.65990000000000004</v>
      </c>
      <c r="H5" t="s">
        <v>201</v>
      </c>
      <c r="J5">
        <f>D11</f>
        <v>23</v>
      </c>
      <c r="L5" s="5">
        <f>J5*10</f>
        <v>230</v>
      </c>
    </row>
    <row r="6" spans="1:12" x14ac:dyDescent="0.25">
      <c r="A6" t="s">
        <v>10</v>
      </c>
      <c r="B6">
        <v>12</v>
      </c>
      <c r="C6">
        <v>0.5</v>
      </c>
      <c r="D6">
        <v>28</v>
      </c>
      <c r="E6">
        <v>0.7853</v>
      </c>
      <c r="L6" s="5"/>
    </row>
    <row r="7" spans="1:12" x14ac:dyDescent="0.25">
      <c r="A7" t="s">
        <v>7</v>
      </c>
      <c r="B7">
        <v>20</v>
      </c>
      <c r="C7">
        <v>2.5</v>
      </c>
      <c r="D7">
        <v>370</v>
      </c>
      <c r="E7">
        <v>2.1816</v>
      </c>
      <c r="H7" t="s">
        <v>62</v>
      </c>
      <c r="J7">
        <f>F8+F17</f>
        <v>0.32999999999999996</v>
      </c>
      <c r="L7" s="5">
        <f>J7*10</f>
        <v>3.3</v>
      </c>
    </row>
    <row r="8" spans="1:12" x14ac:dyDescent="0.25">
      <c r="A8" t="s">
        <v>10</v>
      </c>
      <c r="B8">
        <v>12</v>
      </c>
      <c r="C8" t="s">
        <v>8</v>
      </c>
      <c r="E8">
        <v>0.7853</v>
      </c>
      <c r="F8">
        <v>0.12</v>
      </c>
      <c r="H8" t="s">
        <v>63</v>
      </c>
      <c r="J8">
        <f>F3+F4+F9+F15+F16</f>
        <v>0.52</v>
      </c>
      <c r="L8" s="5">
        <f>J8*10</f>
        <v>5.2</v>
      </c>
    </row>
    <row r="9" spans="1:12" x14ac:dyDescent="0.25">
      <c r="A9" t="s">
        <v>9</v>
      </c>
      <c r="B9">
        <v>7</v>
      </c>
      <c r="C9" t="s">
        <v>8</v>
      </c>
      <c r="E9">
        <v>0.26719999999999999</v>
      </c>
      <c r="F9">
        <v>0.08</v>
      </c>
      <c r="L9" s="5"/>
    </row>
    <row r="10" spans="1:12" x14ac:dyDescent="0.25">
      <c r="A10" t="s">
        <v>7</v>
      </c>
      <c r="B10">
        <v>14</v>
      </c>
      <c r="C10">
        <v>1.5</v>
      </c>
      <c r="D10">
        <v>112</v>
      </c>
      <c r="E10">
        <v>1.0689</v>
      </c>
      <c r="H10" t="s">
        <v>81</v>
      </c>
      <c r="J10">
        <f>E7+E10+E12+E13</f>
        <v>7.4224999999999994</v>
      </c>
      <c r="L10" s="5">
        <f>J10*10</f>
        <v>74.224999999999994</v>
      </c>
    </row>
    <row r="11" spans="1:12" x14ac:dyDescent="0.25">
      <c r="A11" t="s">
        <v>89</v>
      </c>
      <c r="B11">
        <v>11</v>
      </c>
      <c r="C11">
        <v>0.5</v>
      </c>
      <c r="D11">
        <v>23</v>
      </c>
      <c r="E11">
        <v>0.65990000000000004</v>
      </c>
      <c r="H11" t="s">
        <v>45</v>
      </c>
      <c r="J11">
        <f>E5+E6+E8+E17</f>
        <v>2.7759</v>
      </c>
      <c r="L11" s="5">
        <f>J11*10</f>
        <v>27.759</v>
      </c>
    </row>
    <row r="12" spans="1:12" x14ac:dyDescent="0.25">
      <c r="A12" t="s">
        <v>7</v>
      </c>
      <c r="B12">
        <v>18</v>
      </c>
      <c r="C12">
        <v>2</v>
      </c>
      <c r="D12">
        <v>248</v>
      </c>
      <c r="E12">
        <v>1.7669999999999999</v>
      </c>
      <c r="H12" t="s">
        <v>117</v>
      </c>
      <c r="J12">
        <f>E3+E4+E11</f>
        <v>1.3578999999999999</v>
      </c>
      <c r="L12" s="5">
        <f>J12*10</f>
        <v>13.578999999999999</v>
      </c>
    </row>
    <row r="13" spans="1:12" x14ac:dyDescent="0.25">
      <c r="A13" t="s">
        <v>7</v>
      </c>
      <c r="B13">
        <v>21</v>
      </c>
      <c r="C13">
        <v>2</v>
      </c>
      <c r="D13">
        <v>350</v>
      </c>
      <c r="E13">
        <v>2.4049999999999998</v>
      </c>
      <c r="H13" t="s">
        <v>47</v>
      </c>
      <c r="J13">
        <f>E9+E14+E15+E16</f>
        <v>1.1505999999999998</v>
      </c>
      <c r="L13" s="5">
        <f>J13*10</f>
        <v>11.505999999999998</v>
      </c>
    </row>
    <row r="14" spans="1:12" x14ac:dyDescent="0.25">
      <c r="A14" t="s">
        <v>9</v>
      </c>
      <c r="B14">
        <v>7</v>
      </c>
      <c r="C14" t="s">
        <v>8</v>
      </c>
      <c r="E14">
        <v>0.26719999999999999</v>
      </c>
      <c r="F14">
        <v>0.08</v>
      </c>
    </row>
    <row r="15" spans="1:12" x14ac:dyDescent="0.25">
      <c r="A15" t="s">
        <v>9</v>
      </c>
      <c r="B15">
        <v>8</v>
      </c>
      <c r="C15" t="s">
        <v>8</v>
      </c>
      <c r="E15">
        <v>0.34899999999999998</v>
      </c>
      <c r="F15">
        <v>0.12</v>
      </c>
      <c r="H15" t="s">
        <v>228</v>
      </c>
    </row>
    <row r="16" spans="1:12" x14ac:dyDescent="0.25">
      <c r="A16" t="s">
        <v>9</v>
      </c>
      <c r="B16">
        <v>7</v>
      </c>
      <c r="C16" t="s">
        <v>8</v>
      </c>
      <c r="E16">
        <v>0.26719999999999999</v>
      </c>
      <c r="F16">
        <v>0.08</v>
      </c>
      <c r="H16" t="s">
        <v>7</v>
      </c>
      <c r="I16">
        <f>AVERAGE(B7,B12,B10,B13)</f>
        <v>18.25</v>
      </c>
    </row>
    <row r="17" spans="1:9" x14ac:dyDescent="0.25">
      <c r="A17" t="s">
        <v>10</v>
      </c>
      <c r="B17">
        <v>10</v>
      </c>
      <c r="C17" t="s">
        <v>8</v>
      </c>
      <c r="E17">
        <v>0.5454</v>
      </c>
      <c r="F17">
        <v>0.21</v>
      </c>
      <c r="H17" t="s">
        <v>10</v>
      </c>
      <c r="I17">
        <f>AVERAGE(B5,B6,B8,B17)</f>
        <v>11.25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BBB5-A6A3-4FC6-842B-84F264990837}">
  <dimension ref="A1:M24"/>
  <sheetViews>
    <sheetView topLeftCell="A7" workbookViewId="0">
      <selection activeCell="K24" sqref="K24"/>
    </sheetView>
  </sheetViews>
  <sheetFormatPr defaultRowHeight="15" x14ac:dyDescent="0.25"/>
  <sheetData>
    <row r="1" spans="1:13" x14ac:dyDescent="0.25">
      <c r="A1" t="s">
        <v>33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11</v>
      </c>
      <c r="B3">
        <v>12</v>
      </c>
      <c r="C3">
        <v>0.5</v>
      </c>
      <c r="D3">
        <v>25</v>
      </c>
      <c r="E3">
        <v>0.78539999999999999</v>
      </c>
      <c r="H3" t="s">
        <v>40</v>
      </c>
      <c r="K3">
        <f>D16</f>
        <v>973</v>
      </c>
      <c r="M3" s="2">
        <f>K3*10</f>
        <v>9730</v>
      </c>
    </row>
    <row r="4" spans="1:13" x14ac:dyDescent="0.25">
      <c r="A4" t="s">
        <v>29</v>
      </c>
      <c r="B4">
        <v>7</v>
      </c>
      <c r="C4" t="s">
        <v>8</v>
      </c>
      <c r="E4">
        <v>0.26729999999999998</v>
      </c>
      <c r="F4">
        <v>0.08</v>
      </c>
      <c r="H4" t="s">
        <v>41</v>
      </c>
      <c r="K4">
        <f>D10+D13</f>
        <v>178</v>
      </c>
      <c r="M4" s="2">
        <f>K4*10</f>
        <v>1780</v>
      </c>
    </row>
    <row r="5" spans="1:13" x14ac:dyDescent="0.25">
      <c r="A5" t="s">
        <v>29</v>
      </c>
      <c r="B5">
        <v>6</v>
      </c>
      <c r="C5" t="s">
        <v>8</v>
      </c>
      <c r="E5">
        <v>0.1963</v>
      </c>
      <c r="F5">
        <v>0.05</v>
      </c>
      <c r="H5" t="s">
        <v>49</v>
      </c>
      <c r="K5">
        <f>D8</f>
        <v>404</v>
      </c>
      <c r="M5" s="2">
        <f>K5*10</f>
        <v>4040</v>
      </c>
    </row>
    <row r="6" spans="1:13" x14ac:dyDescent="0.25">
      <c r="A6" t="s">
        <v>29</v>
      </c>
      <c r="B6">
        <v>6</v>
      </c>
      <c r="C6" t="s">
        <v>8</v>
      </c>
      <c r="E6">
        <v>0.1963</v>
      </c>
      <c r="F6">
        <v>0.05</v>
      </c>
      <c r="H6" t="s">
        <v>68</v>
      </c>
      <c r="K6">
        <f>D3</f>
        <v>25</v>
      </c>
      <c r="M6" s="2">
        <f>K6*10</f>
        <v>250</v>
      </c>
    </row>
    <row r="7" spans="1:13" x14ac:dyDescent="0.25">
      <c r="A7" t="s">
        <v>28</v>
      </c>
      <c r="B7">
        <v>13</v>
      </c>
      <c r="C7" t="s">
        <v>8</v>
      </c>
      <c r="E7">
        <v>0.92179999999999995</v>
      </c>
      <c r="F7">
        <v>0.35</v>
      </c>
      <c r="M7" s="2"/>
    </row>
    <row r="8" spans="1:13" x14ac:dyDescent="0.25">
      <c r="A8" t="s">
        <v>9</v>
      </c>
      <c r="B8">
        <v>23</v>
      </c>
      <c r="C8">
        <v>2</v>
      </c>
      <c r="D8">
        <v>404</v>
      </c>
      <c r="E8">
        <v>2.8852000000000002</v>
      </c>
      <c r="H8" t="s">
        <v>42</v>
      </c>
      <c r="K8">
        <f>F9+F11+F12+F14+F15+F18</f>
        <v>1.1200000000000001</v>
      </c>
      <c r="M8" s="2">
        <f>K8*10</f>
        <v>11.200000000000001</v>
      </c>
    </row>
    <row r="9" spans="1:13" x14ac:dyDescent="0.25">
      <c r="A9" t="s">
        <v>10</v>
      </c>
      <c r="B9">
        <v>8</v>
      </c>
      <c r="C9" t="s">
        <v>8</v>
      </c>
      <c r="E9">
        <v>0.34910000000000002</v>
      </c>
      <c r="F9">
        <v>0.12</v>
      </c>
      <c r="H9" s="3" t="s">
        <v>43</v>
      </c>
      <c r="I9" s="3"/>
      <c r="J9" s="3"/>
      <c r="K9" s="3">
        <f>F4+F5+F6+F7+F17+F19+F20+F21+F22+F23+F24</f>
        <v>1.6300000000000001</v>
      </c>
      <c r="M9" s="2">
        <f>K9*10</f>
        <v>16.3</v>
      </c>
    </row>
    <row r="10" spans="1:13" x14ac:dyDescent="0.25">
      <c r="A10" t="s">
        <v>10</v>
      </c>
      <c r="B10">
        <v>14</v>
      </c>
      <c r="C10">
        <v>0.5</v>
      </c>
      <c r="D10">
        <v>35</v>
      </c>
      <c r="E10">
        <v>1.069</v>
      </c>
      <c r="H10" s="3"/>
      <c r="I10" s="3"/>
      <c r="J10" s="3"/>
      <c r="K10" s="3"/>
      <c r="M10" s="2"/>
    </row>
    <row r="11" spans="1:13" x14ac:dyDescent="0.25">
      <c r="A11" t="s">
        <v>10</v>
      </c>
      <c r="B11">
        <v>9</v>
      </c>
      <c r="C11" t="s">
        <v>8</v>
      </c>
      <c r="E11">
        <v>0.44180000000000003</v>
      </c>
      <c r="F11">
        <v>0.17</v>
      </c>
      <c r="H11" s="3" t="s">
        <v>44</v>
      </c>
      <c r="I11" s="3"/>
      <c r="J11" s="3"/>
      <c r="K11" s="3">
        <f>E16</f>
        <v>5.2413999999999996</v>
      </c>
      <c r="M11" s="2">
        <f t="shared" ref="M11:M16" si="0">K11*10</f>
        <v>52.413999999999994</v>
      </c>
    </row>
    <row r="12" spans="1:13" x14ac:dyDescent="0.25">
      <c r="A12" t="s">
        <v>10</v>
      </c>
      <c r="B12">
        <v>8</v>
      </c>
      <c r="C12" t="s">
        <v>8</v>
      </c>
      <c r="E12">
        <v>0.34910000000000002</v>
      </c>
      <c r="F12">
        <v>0.12</v>
      </c>
      <c r="H12" s="3" t="s">
        <v>45</v>
      </c>
      <c r="K12">
        <f>E9+E10+E11+E12+E13+E14+E15+E18</f>
        <v>5.5742000000000003</v>
      </c>
      <c r="M12" s="2">
        <f t="shared" si="0"/>
        <v>55.742000000000004</v>
      </c>
    </row>
    <row r="13" spans="1:13" x14ac:dyDescent="0.25">
      <c r="A13" t="s">
        <v>10</v>
      </c>
      <c r="B13">
        <v>16</v>
      </c>
      <c r="C13">
        <v>1.5</v>
      </c>
      <c r="D13">
        <v>143</v>
      </c>
      <c r="E13">
        <v>1.3963000000000001</v>
      </c>
      <c r="H13" s="3" t="s">
        <v>46</v>
      </c>
      <c r="K13">
        <f>E3</f>
        <v>0.78539999999999999</v>
      </c>
      <c r="M13" s="2">
        <f t="shared" si="0"/>
        <v>7.8540000000000001</v>
      </c>
    </row>
    <row r="14" spans="1:13" x14ac:dyDescent="0.25">
      <c r="A14" t="s">
        <v>10</v>
      </c>
      <c r="B14">
        <v>6</v>
      </c>
      <c r="C14" t="s">
        <v>8</v>
      </c>
      <c r="E14">
        <v>0.1963</v>
      </c>
      <c r="F14">
        <v>0.05</v>
      </c>
      <c r="H14" s="3" t="s">
        <v>47</v>
      </c>
      <c r="K14">
        <f>E8+E17+E19+E21+E22+E23+E24</f>
        <v>5.6777999999999995</v>
      </c>
      <c r="M14" s="2">
        <f t="shared" si="0"/>
        <v>56.777999999999992</v>
      </c>
    </row>
    <row r="15" spans="1:13" x14ac:dyDescent="0.25">
      <c r="A15" t="s">
        <v>10</v>
      </c>
      <c r="B15">
        <v>15</v>
      </c>
      <c r="C15" t="s">
        <v>8</v>
      </c>
      <c r="E15">
        <v>1.2272000000000001</v>
      </c>
      <c r="F15">
        <v>0.45</v>
      </c>
      <c r="H15" s="3" t="s">
        <v>65</v>
      </c>
      <c r="K15">
        <f>E4+E5+E6+E20</f>
        <v>0.92720000000000002</v>
      </c>
      <c r="M15" s="2">
        <f t="shared" si="0"/>
        <v>9.2720000000000002</v>
      </c>
    </row>
    <row r="16" spans="1:13" x14ac:dyDescent="0.25">
      <c r="A16" t="s">
        <v>7</v>
      </c>
      <c r="B16">
        <v>31</v>
      </c>
      <c r="C16">
        <v>2.5</v>
      </c>
      <c r="D16">
        <v>973</v>
      </c>
      <c r="E16">
        <v>5.2413999999999996</v>
      </c>
      <c r="H16" s="3" t="s">
        <v>64</v>
      </c>
      <c r="K16">
        <f>E7</f>
        <v>0.92179999999999995</v>
      </c>
      <c r="M16" s="2">
        <f t="shared" si="0"/>
        <v>9.218</v>
      </c>
    </row>
    <row r="17" spans="1:9" x14ac:dyDescent="0.25">
      <c r="A17" t="s">
        <v>9</v>
      </c>
      <c r="B17">
        <v>12</v>
      </c>
      <c r="C17" t="s">
        <v>8</v>
      </c>
      <c r="E17">
        <v>0.78539999999999999</v>
      </c>
      <c r="F17">
        <v>0.3</v>
      </c>
    </row>
    <row r="18" spans="1:9" x14ac:dyDescent="0.25">
      <c r="A18" t="s">
        <v>10</v>
      </c>
      <c r="B18">
        <v>10</v>
      </c>
      <c r="C18" t="s">
        <v>8</v>
      </c>
      <c r="E18">
        <v>0.5454</v>
      </c>
      <c r="F18">
        <v>0.21</v>
      </c>
      <c r="H18" t="s">
        <v>228</v>
      </c>
    </row>
    <row r="19" spans="1:9" x14ac:dyDescent="0.25">
      <c r="A19" t="s">
        <v>9</v>
      </c>
      <c r="B19">
        <v>9</v>
      </c>
      <c r="C19" t="s">
        <v>8</v>
      </c>
      <c r="E19">
        <v>0.44180000000000003</v>
      </c>
      <c r="F19">
        <v>0.17</v>
      </c>
      <c r="H19" t="s">
        <v>10</v>
      </c>
      <c r="I19">
        <f>AVERAGE(B9,B10,B11,B12,B13,B14,B15,B18)</f>
        <v>10.75</v>
      </c>
    </row>
    <row r="20" spans="1:9" x14ac:dyDescent="0.25">
      <c r="A20" t="s">
        <v>29</v>
      </c>
      <c r="B20">
        <v>7</v>
      </c>
      <c r="C20" t="s">
        <v>8</v>
      </c>
      <c r="E20">
        <v>0.26729999999999998</v>
      </c>
      <c r="F20">
        <v>0.08</v>
      </c>
      <c r="H20" t="s">
        <v>29</v>
      </c>
      <c r="I20">
        <f>AVERAGE(B20,B6,B5,B4)</f>
        <v>6.5</v>
      </c>
    </row>
    <row r="21" spans="1:9" x14ac:dyDescent="0.25">
      <c r="A21" t="s">
        <v>9</v>
      </c>
      <c r="B21">
        <v>9</v>
      </c>
      <c r="C21" t="s">
        <v>8</v>
      </c>
      <c r="E21">
        <v>0.44180000000000003</v>
      </c>
      <c r="F21">
        <v>0.17</v>
      </c>
      <c r="H21" t="s">
        <v>9</v>
      </c>
      <c r="I21">
        <f>AVERAGE(B8,B17,B19,B21,B22,B23,B24)</f>
        <v>11</v>
      </c>
    </row>
    <row r="22" spans="1:9" x14ac:dyDescent="0.25">
      <c r="A22" t="s">
        <v>9</v>
      </c>
      <c r="B22">
        <v>7</v>
      </c>
      <c r="C22" t="s">
        <v>8</v>
      </c>
      <c r="E22">
        <v>0.26729999999999998</v>
      </c>
      <c r="F22">
        <v>0.08</v>
      </c>
      <c r="H22" t="s">
        <v>7</v>
      </c>
      <c r="I22">
        <v>31</v>
      </c>
    </row>
    <row r="23" spans="1:9" x14ac:dyDescent="0.25">
      <c r="A23" t="s">
        <v>9</v>
      </c>
      <c r="B23">
        <v>6</v>
      </c>
      <c r="C23" t="s">
        <v>8</v>
      </c>
      <c r="E23">
        <v>0.1963</v>
      </c>
      <c r="F23">
        <v>0.05</v>
      </c>
    </row>
    <row r="24" spans="1:9" x14ac:dyDescent="0.25">
      <c r="A24" t="s">
        <v>9</v>
      </c>
      <c r="B24">
        <v>11</v>
      </c>
      <c r="C24" t="s">
        <v>8</v>
      </c>
      <c r="E24">
        <v>0.66</v>
      </c>
      <c r="F24">
        <v>0.25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644F-BC9E-4DCC-97BD-51F3DF292C4E}">
  <dimension ref="A1:M17"/>
  <sheetViews>
    <sheetView workbookViewId="0">
      <selection activeCell="I17" sqref="I17"/>
    </sheetView>
  </sheetViews>
  <sheetFormatPr defaultRowHeight="15" x14ac:dyDescent="0.25"/>
  <sheetData>
    <row r="1" spans="1:13" x14ac:dyDescent="0.25">
      <c r="A1" t="s">
        <v>34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11</v>
      </c>
      <c r="B3">
        <v>18</v>
      </c>
      <c r="C3">
        <v>1.5</v>
      </c>
      <c r="D3">
        <v>184</v>
      </c>
      <c r="E3">
        <v>1.7670999999999999</v>
      </c>
      <c r="H3" t="s">
        <v>40</v>
      </c>
      <c r="K3">
        <f>D4+D9+D10+D11+D12+D13</f>
        <v>3717</v>
      </c>
      <c r="M3" s="2">
        <f>K3*10</f>
        <v>37170</v>
      </c>
    </row>
    <row r="4" spans="1:13" x14ac:dyDescent="0.25">
      <c r="A4" t="s">
        <v>7</v>
      </c>
      <c r="B4">
        <v>28</v>
      </c>
      <c r="C4">
        <v>3</v>
      </c>
      <c r="D4">
        <v>904</v>
      </c>
      <c r="E4">
        <v>4.2760999999999996</v>
      </c>
      <c r="H4" t="s">
        <v>68</v>
      </c>
      <c r="K4">
        <f>D3</f>
        <v>184</v>
      </c>
      <c r="M4" s="2">
        <f>K4*10</f>
        <v>1840</v>
      </c>
    </row>
    <row r="5" spans="1:13" x14ac:dyDescent="0.25">
      <c r="A5" t="s">
        <v>28</v>
      </c>
      <c r="B5">
        <v>7</v>
      </c>
      <c r="C5" t="s">
        <v>8</v>
      </c>
      <c r="E5">
        <v>0.26729999999999998</v>
      </c>
      <c r="F5">
        <v>0.08</v>
      </c>
      <c r="H5" t="s">
        <v>66</v>
      </c>
      <c r="K5">
        <f>D6</f>
        <v>92</v>
      </c>
      <c r="M5" s="2">
        <f>K5*10</f>
        <v>920</v>
      </c>
    </row>
    <row r="6" spans="1:13" x14ac:dyDescent="0.25">
      <c r="A6" t="s">
        <v>29</v>
      </c>
      <c r="B6">
        <v>15</v>
      </c>
      <c r="C6">
        <v>1</v>
      </c>
      <c r="D6">
        <v>92</v>
      </c>
      <c r="E6">
        <v>1.2272000000000001</v>
      </c>
      <c r="M6" s="2"/>
    </row>
    <row r="7" spans="1:13" x14ac:dyDescent="0.25">
      <c r="A7" t="s">
        <v>29</v>
      </c>
      <c r="B7">
        <v>9</v>
      </c>
      <c r="C7" t="s">
        <v>8</v>
      </c>
      <c r="E7">
        <v>0.44180000000000003</v>
      </c>
      <c r="F7">
        <v>0.17</v>
      </c>
      <c r="H7" s="3" t="s">
        <v>55</v>
      </c>
      <c r="I7" s="3"/>
      <c r="J7" s="3"/>
      <c r="K7" s="3">
        <f>F5+F7+F8+F14</f>
        <v>0.54</v>
      </c>
      <c r="M7" s="2">
        <f>K7*10</f>
        <v>5.4</v>
      </c>
    </row>
    <row r="8" spans="1:13" x14ac:dyDescent="0.25">
      <c r="A8" t="s">
        <v>29</v>
      </c>
      <c r="B8">
        <v>9</v>
      </c>
      <c r="C8" t="s">
        <v>8</v>
      </c>
      <c r="E8">
        <v>0.44180000000000003</v>
      </c>
      <c r="F8">
        <v>0.17</v>
      </c>
      <c r="H8" s="3"/>
      <c r="I8" s="3"/>
      <c r="J8" s="3"/>
      <c r="K8" s="3"/>
      <c r="M8" s="2"/>
    </row>
    <row r="9" spans="1:13" x14ac:dyDescent="0.25">
      <c r="A9" t="s">
        <v>7</v>
      </c>
      <c r="B9">
        <v>25</v>
      </c>
      <c r="C9">
        <v>2.5</v>
      </c>
      <c r="D9">
        <v>610</v>
      </c>
      <c r="E9">
        <v>3.4087999999999998</v>
      </c>
      <c r="H9" s="3" t="s">
        <v>44</v>
      </c>
      <c r="I9" s="3"/>
      <c r="J9" s="3"/>
      <c r="K9" s="3">
        <f>E4+E9+E10+E11+E12+E13</f>
        <v>20.114899999999999</v>
      </c>
      <c r="M9" s="2">
        <f>K9*10</f>
        <v>201.149</v>
      </c>
    </row>
    <row r="10" spans="1:13" x14ac:dyDescent="0.25">
      <c r="A10" t="s">
        <v>7</v>
      </c>
      <c r="B10">
        <v>27</v>
      </c>
      <c r="C10">
        <v>2.5</v>
      </c>
      <c r="D10">
        <v>721</v>
      </c>
      <c r="E10">
        <v>3.9761000000000002</v>
      </c>
      <c r="H10" s="3" t="s">
        <v>46</v>
      </c>
      <c r="K10">
        <f>E3</f>
        <v>1.7670999999999999</v>
      </c>
      <c r="M10" s="2">
        <f>K10*10</f>
        <v>17.670999999999999</v>
      </c>
    </row>
    <row r="11" spans="1:13" x14ac:dyDescent="0.25">
      <c r="A11" t="s">
        <v>7</v>
      </c>
      <c r="B11">
        <v>25</v>
      </c>
      <c r="C11">
        <v>2.5</v>
      </c>
      <c r="D11">
        <v>610</v>
      </c>
      <c r="E11">
        <v>3.4087999999999998</v>
      </c>
      <c r="H11" s="3" t="s">
        <v>65</v>
      </c>
      <c r="K11">
        <f>E6+E7+E8+E14</f>
        <v>2.4599000000000002</v>
      </c>
      <c r="M11" s="2">
        <f>K11*10</f>
        <v>24.599000000000004</v>
      </c>
    </row>
    <row r="12" spans="1:13" x14ac:dyDescent="0.25">
      <c r="A12" t="s">
        <v>7</v>
      </c>
      <c r="B12">
        <v>22</v>
      </c>
      <c r="C12">
        <v>2.5</v>
      </c>
      <c r="D12">
        <v>458</v>
      </c>
      <c r="E12">
        <v>2.6398000000000001</v>
      </c>
      <c r="H12" s="3" t="s">
        <v>64</v>
      </c>
      <c r="K12">
        <f>E5</f>
        <v>0.26729999999999998</v>
      </c>
      <c r="M12" s="2">
        <f>K12*10</f>
        <v>2.673</v>
      </c>
    </row>
    <row r="13" spans="1:13" x14ac:dyDescent="0.25">
      <c r="A13" t="s">
        <v>7</v>
      </c>
      <c r="B13">
        <v>21</v>
      </c>
      <c r="C13">
        <v>2.5</v>
      </c>
      <c r="D13">
        <v>414</v>
      </c>
      <c r="E13">
        <v>2.4053</v>
      </c>
    </row>
    <row r="14" spans="1:13" x14ac:dyDescent="0.25">
      <c r="A14" t="s">
        <v>29</v>
      </c>
      <c r="B14">
        <v>8</v>
      </c>
      <c r="E14">
        <v>0.34910000000000002</v>
      </c>
      <c r="F14">
        <v>0.12</v>
      </c>
      <c r="H14" t="s">
        <v>228</v>
      </c>
    </row>
    <row r="15" spans="1:13" x14ac:dyDescent="0.25">
      <c r="H15" t="s">
        <v>7</v>
      </c>
      <c r="I15">
        <f>AVERAGE(B4,B9,B10,B11,B12,B13)</f>
        <v>24.666666666666668</v>
      </c>
    </row>
    <row r="16" spans="1:13" x14ac:dyDescent="0.25">
      <c r="H16" t="s">
        <v>29</v>
      </c>
      <c r="I16">
        <f>AVERAGE(B6,B7,B8,B14)</f>
        <v>10.25</v>
      </c>
    </row>
    <row r="17" spans="8:9" x14ac:dyDescent="0.25">
      <c r="H17" t="s">
        <v>11</v>
      </c>
      <c r="I17">
        <v>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CE7D7-5A9B-4E4F-8B89-435B686682D1}">
  <dimension ref="A1:M18"/>
  <sheetViews>
    <sheetView workbookViewId="0">
      <selection activeCell="G18" sqref="G18"/>
    </sheetView>
  </sheetViews>
  <sheetFormatPr defaultRowHeight="15" x14ac:dyDescent="0.25"/>
  <sheetData>
    <row r="1" spans="1:13" x14ac:dyDescent="0.25">
      <c r="A1" t="s">
        <v>35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21</v>
      </c>
      <c r="C3">
        <v>2.5</v>
      </c>
      <c r="D3">
        <v>414</v>
      </c>
      <c r="E3">
        <v>2.4053</v>
      </c>
      <c r="H3" t="s">
        <v>40</v>
      </c>
      <c r="K3">
        <f>D3+D5</f>
        <v>784</v>
      </c>
      <c r="M3" s="2">
        <f>K3*10</f>
        <v>7840</v>
      </c>
    </row>
    <row r="4" spans="1:13" x14ac:dyDescent="0.25">
      <c r="A4" t="s">
        <v>10</v>
      </c>
      <c r="B4">
        <v>8</v>
      </c>
      <c r="D4" t="s">
        <v>8</v>
      </c>
      <c r="E4">
        <v>0.34910000000000002</v>
      </c>
      <c r="F4">
        <v>0.12</v>
      </c>
      <c r="H4" t="s">
        <v>41</v>
      </c>
      <c r="K4">
        <f>D14</f>
        <v>234</v>
      </c>
      <c r="M4" s="2">
        <f>K4*10</f>
        <v>2340</v>
      </c>
    </row>
    <row r="5" spans="1:13" x14ac:dyDescent="0.25">
      <c r="A5" t="s">
        <v>7</v>
      </c>
      <c r="B5">
        <v>20</v>
      </c>
      <c r="C5">
        <v>2.5</v>
      </c>
      <c r="D5">
        <v>370</v>
      </c>
      <c r="E5">
        <v>2.1817000000000002</v>
      </c>
      <c r="H5" t="s">
        <v>68</v>
      </c>
      <c r="K5">
        <f>D11</f>
        <v>15</v>
      </c>
      <c r="M5" s="2">
        <f>K5*10</f>
        <v>150</v>
      </c>
    </row>
    <row r="6" spans="1:13" x14ac:dyDescent="0.25">
      <c r="A6" t="s">
        <v>7</v>
      </c>
      <c r="B6">
        <v>6</v>
      </c>
      <c r="D6" t="s">
        <v>8</v>
      </c>
      <c r="E6">
        <v>0.1963</v>
      </c>
      <c r="F6">
        <v>0.05</v>
      </c>
      <c r="M6" s="2"/>
    </row>
    <row r="7" spans="1:13" x14ac:dyDescent="0.25">
      <c r="A7" t="s">
        <v>11</v>
      </c>
      <c r="B7">
        <v>8</v>
      </c>
      <c r="D7" t="s">
        <v>8</v>
      </c>
      <c r="E7">
        <v>0.34910000000000002</v>
      </c>
      <c r="F7">
        <v>0.12</v>
      </c>
      <c r="H7" s="3" t="s">
        <v>62</v>
      </c>
      <c r="I7" s="3"/>
      <c r="J7" s="3"/>
      <c r="K7" s="3">
        <f>F4+F6</f>
        <v>0.16999999999999998</v>
      </c>
      <c r="M7" s="2">
        <f>K7*10</f>
        <v>1.6999999999999997</v>
      </c>
    </row>
    <row r="8" spans="1:13" x14ac:dyDescent="0.25">
      <c r="A8" t="s">
        <v>36</v>
      </c>
      <c r="B8">
        <v>7</v>
      </c>
      <c r="D8" t="s">
        <v>8</v>
      </c>
      <c r="E8">
        <v>0.26729999999999998</v>
      </c>
      <c r="F8">
        <v>0.08</v>
      </c>
      <c r="H8" s="3" t="s">
        <v>63</v>
      </c>
      <c r="I8" s="3"/>
      <c r="J8" s="3"/>
      <c r="K8" s="3">
        <f>F7+F8+F9+F10+F12+F13</f>
        <v>0.91</v>
      </c>
      <c r="M8" s="2">
        <f>K8*10</f>
        <v>9.1</v>
      </c>
    </row>
    <row r="9" spans="1:13" x14ac:dyDescent="0.25">
      <c r="A9" t="s">
        <v>29</v>
      </c>
      <c r="B9">
        <v>12</v>
      </c>
      <c r="D9" t="s">
        <v>8</v>
      </c>
      <c r="E9">
        <v>0.78539999999999999</v>
      </c>
      <c r="F9">
        <v>0.3</v>
      </c>
      <c r="H9" s="3"/>
      <c r="I9" s="3"/>
      <c r="J9" s="3"/>
      <c r="K9" s="3"/>
      <c r="M9" s="2"/>
    </row>
    <row r="10" spans="1:13" x14ac:dyDescent="0.25">
      <c r="A10" t="s">
        <v>11</v>
      </c>
      <c r="B10">
        <v>8</v>
      </c>
      <c r="D10" t="s">
        <v>8</v>
      </c>
      <c r="E10">
        <v>0.34910000000000002</v>
      </c>
      <c r="F10">
        <v>0.12</v>
      </c>
      <c r="H10" s="3" t="s">
        <v>44</v>
      </c>
      <c r="K10">
        <f>E3+E5+E6</f>
        <v>4.7832999999999997</v>
      </c>
      <c r="M10" s="2">
        <f>K10*10</f>
        <v>47.832999999999998</v>
      </c>
    </row>
    <row r="11" spans="1:13" x14ac:dyDescent="0.25">
      <c r="A11" t="s">
        <v>11</v>
      </c>
      <c r="B11">
        <v>10</v>
      </c>
      <c r="C11">
        <v>0.5</v>
      </c>
      <c r="D11">
        <v>15</v>
      </c>
      <c r="E11">
        <v>0.5454</v>
      </c>
      <c r="H11" s="3" t="s">
        <v>45</v>
      </c>
      <c r="K11">
        <f>E4+E14</f>
        <v>2.5308000000000002</v>
      </c>
      <c r="M11" s="2">
        <f>K11*10</f>
        <v>25.308</v>
      </c>
    </row>
    <row r="12" spans="1:13" x14ac:dyDescent="0.25">
      <c r="A12" t="s">
        <v>11</v>
      </c>
      <c r="B12">
        <v>9</v>
      </c>
      <c r="D12" t="s">
        <v>8</v>
      </c>
      <c r="E12">
        <v>0.44180000000000003</v>
      </c>
      <c r="F12">
        <v>0.17</v>
      </c>
      <c r="H12" s="3" t="s">
        <v>46</v>
      </c>
      <c r="K12">
        <f>E7+E10+E11+E12+E13</f>
        <v>2.0345</v>
      </c>
      <c r="M12" s="2">
        <f>K12*10</f>
        <v>20.344999999999999</v>
      </c>
    </row>
    <row r="13" spans="1:13" x14ac:dyDescent="0.25">
      <c r="A13" t="s">
        <v>11</v>
      </c>
      <c r="B13">
        <v>8</v>
      </c>
      <c r="D13" t="s">
        <v>8</v>
      </c>
      <c r="E13">
        <v>0.34910000000000002</v>
      </c>
      <c r="F13">
        <v>0.12</v>
      </c>
      <c r="H13" s="3" t="s">
        <v>65</v>
      </c>
      <c r="K13">
        <f>E8+E9</f>
        <v>1.0527</v>
      </c>
      <c r="M13" s="2">
        <f>K13*10</f>
        <v>10.526999999999999</v>
      </c>
    </row>
    <row r="14" spans="1:13" x14ac:dyDescent="0.25">
      <c r="A14" t="s">
        <v>10</v>
      </c>
      <c r="B14">
        <v>20</v>
      </c>
      <c r="C14">
        <v>1.5</v>
      </c>
      <c r="D14">
        <v>234</v>
      </c>
      <c r="E14">
        <v>2.1817000000000002</v>
      </c>
    </row>
    <row r="15" spans="1:13" x14ac:dyDescent="0.25">
      <c r="H15" t="s">
        <v>228</v>
      </c>
    </row>
    <row r="16" spans="1:13" x14ac:dyDescent="0.25">
      <c r="H16" t="s">
        <v>7</v>
      </c>
      <c r="I16">
        <f>AVERAGE(B3,B5,B6)</f>
        <v>15.666666666666666</v>
      </c>
    </row>
    <row r="17" spans="8:9" x14ac:dyDescent="0.25">
      <c r="H17" t="s">
        <v>11</v>
      </c>
      <c r="I17">
        <f>AVERAGE(B7,B10,B11,B12,B13)</f>
        <v>8.6</v>
      </c>
    </row>
    <row r="18" spans="8:9" x14ac:dyDescent="0.25">
      <c r="H18" t="s">
        <v>10</v>
      </c>
      <c r="I18">
        <f>AVERAGE(B4,B14)</f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85170-AF1A-4774-9B6D-266023C6D92A}">
  <dimension ref="A1:M16"/>
  <sheetViews>
    <sheetView workbookViewId="0">
      <selection activeCell="I17" sqref="I17"/>
    </sheetView>
  </sheetViews>
  <sheetFormatPr defaultRowHeight="15" x14ac:dyDescent="0.25"/>
  <sheetData>
    <row r="1" spans="1:13" x14ac:dyDescent="0.25">
      <c r="A1" t="s">
        <v>37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25</v>
      </c>
      <c r="C3">
        <v>3</v>
      </c>
      <c r="D3">
        <v>706</v>
      </c>
      <c r="E3">
        <v>3.4087999999999998</v>
      </c>
      <c r="H3" t="s">
        <v>40</v>
      </c>
      <c r="K3">
        <f>D3</f>
        <v>706</v>
      </c>
      <c r="M3" s="2">
        <f>K3*10</f>
        <v>7060</v>
      </c>
    </row>
    <row r="4" spans="1:13" x14ac:dyDescent="0.25">
      <c r="A4" t="s">
        <v>7</v>
      </c>
      <c r="B4">
        <v>10</v>
      </c>
      <c r="C4" t="s">
        <v>8</v>
      </c>
      <c r="E4">
        <v>0.5454</v>
      </c>
      <c r="F4">
        <v>0.21</v>
      </c>
      <c r="H4" t="s">
        <v>69</v>
      </c>
      <c r="K4">
        <f>D6</f>
        <v>20</v>
      </c>
      <c r="M4" s="2">
        <f>K4*10</f>
        <v>200</v>
      </c>
    </row>
    <row r="5" spans="1:13" x14ac:dyDescent="0.25">
      <c r="A5" t="s">
        <v>7</v>
      </c>
      <c r="B5">
        <v>6</v>
      </c>
      <c r="C5" t="s">
        <v>8</v>
      </c>
      <c r="E5">
        <v>0.1963</v>
      </c>
      <c r="F5">
        <v>0.05</v>
      </c>
      <c r="M5" s="2"/>
    </row>
    <row r="6" spans="1:13" x14ac:dyDescent="0.25">
      <c r="A6" t="s">
        <v>11</v>
      </c>
      <c r="B6">
        <v>11</v>
      </c>
      <c r="C6">
        <v>0.5</v>
      </c>
      <c r="D6">
        <v>20</v>
      </c>
      <c r="E6">
        <v>0.66</v>
      </c>
      <c r="H6" t="s">
        <v>62</v>
      </c>
      <c r="K6">
        <f>F4+F5+F9</f>
        <v>0.34</v>
      </c>
      <c r="M6" s="2">
        <f>K6*10</f>
        <v>3.4000000000000004</v>
      </c>
    </row>
    <row r="7" spans="1:13" x14ac:dyDescent="0.25">
      <c r="A7" t="s">
        <v>9</v>
      </c>
      <c r="B7">
        <v>8</v>
      </c>
      <c r="C7" t="s">
        <v>8</v>
      </c>
      <c r="E7">
        <v>0.34910000000000002</v>
      </c>
      <c r="F7">
        <v>0.12</v>
      </c>
      <c r="H7" s="3" t="s">
        <v>63</v>
      </c>
      <c r="I7" s="3"/>
      <c r="J7" s="3"/>
      <c r="K7" s="3">
        <f>F7+F8+F10+F11</f>
        <v>0.33</v>
      </c>
      <c r="M7" s="2">
        <f>K7*10</f>
        <v>3.3000000000000003</v>
      </c>
    </row>
    <row r="8" spans="1:13" x14ac:dyDescent="0.25">
      <c r="A8" t="s">
        <v>11</v>
      </c>
      <c r="B8">
        <v>7</v>
      </c>
      <c r="C8" t="s">
        <v>8</v>
      </c>
      <c r="E8">
        <v>0.26729999999999998</v>
      </c>
      <c r="F8">
        <v>0.08</v>
      </c>
      <c r="H8" s="3" t="s">
        <v>44</v>
      </c>
      <c r="I8" s="3"/>
      <c r="J8" s="3"/>
      <c r="K8" s="3">
        <f>E3+E4+E5</f>
        <v>4.1505000000000001</v>
      </c>
      <c r="M8" s="2">
        <f>K8*10</f>
        <v>41.505000000000003</v>
      </c>
    </row>
    <row r="9" spans="1:13" x14ac:dyDescent="0.25">
      <c r="A9" t="s">
        <v>10</v>
      </c>
      <c r="B9">
        <v>7</v>
      </c>
      <c r="C9" t="s">
        <v>8</v>
      </c>
      <c r="E9">
        <v>0.26729999999999998</v>
      </c>
      <c r="F9">
        <v>0.08</v>
      </c>
      <c r="H9" s="3" t="s">
        <v>45</v>
      </c>
      <c r="I9" s="3"/>
      <c r="J9" s="3"/>
      <c r="K9" s="3">
        <f>E9</f>
        <v>0.26729999999999998</v>
      </c>
      <c r="M9" s="2">
        <f>K9*10</f>
        <v>2.673</v>
      </c>
    </row>
    <row r="10" spans="1:13" x14ac:dyDescent="0.25">
      <c r="A10" t="s">
        <v>9</v>
      </c>
      <c r="B10">
        <v>7</v>
      </c>
      <c r="C10" t="s">
        <v>8</v>
      </c>
      <c r="E10">
        <v>0.26729999999999998</v>
      </c>
      <c r="F10">
        <v>0.08</v>
      </c>
      <c r="H10" s="3" t="s">
        <v>46</v>
      </c>
      <c r="K10">
        <f>E6+E8</f>
        <v>0.92730000000000001</v>
      </c>
      <c r="M10" s="2">
        <f>K10*10</f>
        <v>9.2729999999999997</v>
      </c>
    </row>
    <row r="11" spans="1:13" x14ac:dyDescent="0.25">
      <c r="A11" t="s">
        <v>9</v>
      </c>
      <c r="B11">
        <v>6</v>
      </c>
      <c r="C11" t="s">
        <v>8</v>
      </c>
      <c r="E11">
        <v>0.1963</v>
      </c>
      <c r="F11">
        <v>0.05</v>
      </c>
      <c r="H11" s="3" t="s">
        <v>47</v>
      </c>
      <c r="K11">
        <f>E7+E10+E11</f>
        <v>0.81270000000000009</v>
      </c>
      <c r="M11" s="2">
        <f>K11*11</f>
        <v>8.9397000000000002</v>
      </c>
    </row>
    <row r="13" spans="1:13" x14ac:dyDescent="0.25">
      <c r="H13" t="s">
        <v>228</v>
      </c>
    </row>
    <row r="14" spans="1:13" x14ac:dyDescent="0.25">
      <c r="H14" t="s">
        <v>7</v>
      </c>
      <c r="I14">
        <f>AVERAGE(B3,B4,B5)</f>
        <v>13.666666666666666</v>
      </c>
    </row>
    <row r="15" spans="1:13" x14ac:dyDescent="0.25">
      <c r="H15" t="s">
        <v>11</v>
      </c>
      <c r="I15">
        <f>AVERAGE(B6,B8)</f>
        <v>9</v>
      </c>
    </row>
    <row r="16" spans="1:13" x14ac:dyDescent="0.25">
      <c r="H16" t="s">
        <v>9</v>
      </c>
      <c r="I16">
        <f>AVERAGE(B7,B10,B11)</f>
        <v>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4BAE-56A5-4AA5-B311-4ABA9B00C427}">
  <dimension ref="A1:M16"/>
  <sheetViews>
    <sheetView workbookViewId="0">
      <selection activeCell="H17" sqref="H17"/>
    </sheetView>
  </sheetViews>
  <sheetFormatPr defaultRowHeight="15" x14ac:dyDescent="0.25"/>
  <sheetData>
    <row r="1" spans="1:13" x14ac:dyDescent="0.25">
      <c r="A1" t="s">
        <v>38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10</v>
      </c>
      <c r="B3">
        <v>24</v>
      </c>
      <c r="C3">
        <v>1</v>
      </c>
      <c r="D3">
        <v>251</v>
      </c>
      <c r="E3">
        <v>3.1415999999999999</v>
      </c>
      <c r="H3" t="s">
        <v>40</v>
      </c>
      <c r="K3">
        <f>D4+D5+D7+D12</f>
        <v>894</v>
      </c>
      <c r="M3" s="2">
        <f>K3*10</f>
        <v>8940</v>
      </c>
    </row>
    <row r="4" spans="1:13" x14ac:dyDescent="0.25">
      <c r="A4" t="s">
        <v>7</v>
      </c>
      <c r="B4">
        <v>8</v>
      </c>
      <c r="C4">
        <v>0.5</v>
      </c>
      <c r="D4">
        <v>19</v>
      </c>
      <c r="E4">
        <v>0.34910000000000002</v>
      </c>
      <c r="H4" t="s">
        <v>70</v>
      </c>
      <c r="K4">
        <f>D11</f>
        <v>292</v>
      </c>
      <c r="M4" s="2">
        <f>K4*10</f>
        <v>2920</v>
      </c>
    </row>
    <row r="5" spans="1:13" x14ac:dyDescent="0.25">
      <c r="A5" t="s">
        <v>7</v>
      </c>
      <c r="B5">
        <v>26</v>
      </c>
      <c r="C5">
        <v>2</v>
      </c>
      <c r="D5">
        <v>558</v>
      </c>
      <c r="E5">
        <v>3.6869999999999998</v>
      </c>
      <c r="H5" t="s">
        <v>41</v>
      </c>
      <c r="K5">
        <f>D3</f>
        <v>251</v>
      </c>
      <c r="M5" s="2">
        <f>K5*10</f>
        <v>2510</v>
      </c>
    </row>
    <row r="6" spans="1:13" x14ac:dyDescent="0.25">
      <c r="A6" t="s">
        <v>7</v>
      </c>
      <c r="B6">
        <v>9</v>
      </c>
      <c r="C6" t="s">
        <v>8</v>
      </c>
      <c r="E6">
        <v>0.44180000000000003</v>
      </c>
      <c r="F6">
        <v>0.17</v>
      </c>
      <c r="M6" s="2"/>
    </row>
    <row r="7" spans="1:13" x14ac:dyDescent="0.25">
      <c r="A7" t="s">
        <v>7</v>
      </c>
      <c r="B7">
        <v>15</v>
      </c>
      <c r="C7">
        <v>1</v>
      </c>
      <c r="D7">
        <v>98</v>
      </c>
      <c r="E7">
        <v>1.2272000000000001</v>
      </c>
      <c r="H7" s="3" t="s">
        <v>62</v>
      </c>
      <c r="I7" s="3"/>
      <c r="J7" s="3"/>
      <c r="K7" s="3">
        <f>F6+F8+F9+F10</f>
        <v>0.63</v>
      </c>
      <c r="M7" s="2">
        <f>K7*10</f>
        <v>6.3</v>
      </c>
    </row>
    <row r="8" spans="1:13" x14ac:dyDescent="0.25">
      <c r="A8" t="s">
        <v>7</v>
      </c>
      <c r="B8">
        <v>9</v>
      </c>
      <c r="C8" t="s">
        <v>8</v>
      </c>
      <c r="E8">
        <v>0.44180000000000003</v>
      </c>
      <c r="F8">
        <v>0.17</v>
      </c>
      <c r="H8" s="3"/>
      <c r="I8" s="3"/>
      <c r="J8" s="3"/>
      <c r="K8" s="3"/>
      <c r="M8" s="2"/>
    </row>
    <row r="9" spans="1:13" x14ac:dyDescent="0.25">
      <c r="A9" t="s">
        <v>10</v>
      </c>
      <c r="B9">
        <v>8</v>
      </c>
      <c r="C9" t="s">
        <v>8</v>
      </c>
      <c r="E9">
        <v>0.64910000000000001</v>
      </c>
      <c r="F9">
        <v>0.12</v>
      </c>
      <c r="H9" s="3" t="s">
        <v>71</v>
      </c>
      <c r="I9" s="3"/>
      <c r="J9" s="3"/>
      <c r="K9" s="3">
        <f>E4+E5+E6+E7+E8+E10+E12</f>
        <v>8.1649999999999991</v>
      </c>
      <c r="M9" s="2">
        <f>K9*10</f>
        <v>81.649999999999991</v>
      </c>
    </row>
    <row r="10" spans="1:13" x14ac:dyDescent="0.25">
      <c r="A10" t="s">
        <v>7</v>
      </c>
      <c r="B10">
        <v>9</v>
      </c>
      <c r="C10" t="s">
        <v>8</v>
      </c>
      <c r="E10">
        <v>0.44180000000000003</v>
      </c>
      <c r="F10">
        <v>0.17</v>
      </c>
      <c r="H10" s="3" t="s">
        <v>56</v>
      </c>
      <c r="K10">
        <f>E11</f>
        <v>1.7670999999999999</v>
      </c>
      <c r="M10" s="2">
        <f>K10*10</f>
        <v>17.670999999999999</v>
      </c>
    </row>
    <row r="11" spans="1:13" x14ac:dyDescent="0.25">
      <c r="A11" t="s">
        <v>21</v>
      </c>
      <c r="B11">
        <v>18</v>
      </c>
      <c r="C11">
        <v>2.5</v>
      </c>
      <c r="D11">
        <v>292</v>
      </c>
      <c r="E11">
        <v>1.7670999999999999</v>
      </c>
      <c r="H11" s="3" t="s">
        <v>45</v>
      </c>
      <c r="K11">
        <f>E3+E9</f>
        <v>3.7907000000000002</v>
      </c>
      <c r="M11" s="2">
        <f>K11*10</f>
        <v>37.907000000000004</v>
      </c>
    </row>
    <row r="12" spans="1:13" x14ac:dyDescent="0.25">
      <c r="A12" t="s">
        <v>7</v>
      </c>
      <c r="B12">
        <v>17</v>
      </c>
      <c r="C12">
        <v>2</v>
      </c>
      <c r="D12">
        <v>219</v>
      </c>
      <c r="E12">
        <v>1.5763</v>
      </c>
    </row>
    <row r="13" spans="1:13" x14ac:dyDescent="0.25">
      <c r="H13" t="s">
        <v>228</v>
      </c>
    </row>
    <row r="14" spans="1:13" x14ac:dyDescent="0.25">
      <c r="H14" t="s">
        <v>7</v>
      </c>
      <c r="I14">
        <f>AVERAGE(B4,B5,B6,B7,B8,B10,B12)</f>
        <v>13.285714285714286</v>
      </c>
    </row>
    <row r="15" spans="1:13" x14ac:dyDescent="0.25">
      <c r="H15" t="s">
        <v>10</v>
      </c>
      <c r="I15">
        <f>AVERAGE(B3,B9)</f>
        <v>16</v>
      </c>
    </row>
    <row r="16" spans="1:13" x14ac:dyDescent="0.25">
      <c r="H16" t="s">
        <v>21</v>
      </c>
      <c r="I16">
        <v>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B408-4747-438E-9E9B-E3A8756B999A}">
  <dimension ref="A1:M20"/>
  <sheetViews>
    <sheetView workbookViewId="0">
      <selection activeCell="M18" sqref="M18"/>
    </sheetView>
  </sheetViews>
  <sheetFormatPr defaultRowHeight="15" x14ac:dyDescent="0.25"/>
  <sheetData>
    <row r="1" spans="1:13" x14ac:dyDescent="0.25">
      <c r="A1" t="s">
        <v>39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9</v>
      </c>
      <c r="B3">
        <v>9</v>
      </c>
      <c r="C3" t="s">
        <v>8</v>
      </c>
      <c r="E3">
        <v>0.44180000000000003</v>
      </c>
      <c r="F3">
        <v>0.17</v>
      </c>
      <c r="H3" t="s">
        <v>52</v>
      </c>
      <c r="K3">
        <f>D11+D15</f>
        <v>709</v>
      </c>
      <c r="M3" s="2">
        <f>K3*10</f>
        <v>7090</v>
      </c>
    </row>
    <row r="4" spans="1:13" x14ac:dyDescent="0.25">
      <c r="A4" t="s">
        <v>9</v>
      </c>
      <c r="B4">
        <v>9</v>
      </c>
      <c r="C4" t="s">
        <v>8</v>
      </c>
      <c r="E4">
        <v>0.44180000000000003</v>
      </c>
      <c r="F4">
        <v>0.17</v>
      </c>
      <c r="H4" t="s">
        <v>70</v>
      </c>
      <c r="K4">
        <f>D8+D13+D16+D18+D19+D20</f>
        <v>937</v>
      </c>
      <c r="M4" s="2">
        <f>K4*10</f>
        <v>9370</v>
      </c>
    </row>
    <row r="5" spans="1:13" x14ac:dyDescent="0.25">
      <c r="A5" t="s">
        <v>9</v>
      </c>
      <c r="B5">
        <v>7</v>
      </c>
      <c r="C5" t="s">
        <v>8</v>
      </c>
      <c r="E5">
        <v>0.26729999999999998</v>
      </c>
      <c r="F5">
        <v>0.08</v>
      </c>
      <c r="H5" t="s">
        <v>41</v>
      </c>
      <c r="K5">
        <f>D12</f>
        <v>20</v>
      </c>
      <c r="M5" s="2">
        <f>K5*10</f>
        <v>200</v>
      </c>
    </row>
    <row r="6" spans="1:13" x14ac:dyDescent="0.25">
      <c r="A6" t="s">
        <v>9</v>
      </c>
      <c r="B6">
        <v>7</v>
      </c>
      <c r="C6" t="s">
        <v>8</v>
      </c>
      <c r="E6">
        <v>0.26729999999999998</v>
      </c>
      <c r="F6">
        <v>0.08</v>
      </c>
      <c r="M6" s="2"/>
    </row>
    <row r="7" spans="1:13" x14ac:dyDescent="0.25">
      <c r="A7" t="s">
        <v>9</v>
      </c>
      <c r="B7">
        <v>5</v>
      </c>
      <c r="C7" t="s">
        <v>8</v>
      </c>
      <c r="E7">
        <v>0.13639999999999999</v>
      </c>
      <c r="F7">
        <v>0.02</v>
      </c>
      <c r="H7" s="3" t="s">
        <v>62</v>
      </c>
      <c r="I7" s="3"/>
      <c r="J7" s="3"/>
      <c r="K7" s="3">
        <f>F14+F17</f>
        <v>0.24</v>
      </c>
      <c r="M7" s="2">
        <f>K7*10</f>
        <v>2.4</v>
      </c>
    </row>
    <row r="8" spans="1:13" x14ac:dyDescent="0.25">
      <c r="A8" t="s">
        <v>21</v>
      </c>
      <c r="B8">
        <v>18</v>
      </c>
      <c r="C8">
        <v>1</v>
      </c>
      <c r="D8">
        <v>144</v>
      </c>
      <c r="E8">
        <v>1.7670999999999999</v>
      </c>
      <c r="H8" s="3" t="s">
        <v>63</v>
      </c>
      <c r="I8" s="3"/>
      <c r="J8" s="3"/>
      <c r="K8" s="3">
        <f>F3+F4+F5+F6+F7+F9+F10</f>
        <v>0.81</v>
      </c>
      <c r="M8" s="2">
        <f>K8*10</f>
        <v>8.1000000000000014</v>
      </c>
    </row>
    <row r="9" spans="1:13" x14ac:dyDescent="0.25">
      <c r="A9" t="s">
        <v>9</v>
      </c>
      <c r="B9">
        <v>8</v>
      </c>
      <c r="C9" t="s">
        <v>8</v>
      </c>
      <c r="E9">
        <v>0.34910000000000002</v>
      </c>
      <c r="F9">
        <v>0.12</v>
      </c>
      <c r="H9" s="3"/>
      <c r="I9" s="3"/>
      <c r="J9" s="3"/>
      <c r="K9" s="3"/>
      <c r="M9" s="2"/>
    </row>
    <row r="10" spans="1:13" x14ac:dyDescent="0.25">
      <c r="A10" t="s">
        <v>9</v>
      </c>
      <c r="B10">
        <v>9</v>
      </c>
      <c r="C10" t="s">
        <v>8</v>
      </c>
      <c r="E10">
        <v>0.44180000000000003</v>
      </c>
      <c r="F10">
        <v>0.17</v>
      </c>
      <c r="H10" s="3" t="s">
        <v>72</v>
      </c>
      <c r="K10">
        <f>E11+E15</f>
        <v>4.8541000000000007</v>
      </c>
      <c r="M10" s="2">
        <f>K10*10</f>
        <v>48.541000000000011</v>
      </c>
    </row>
    <row r="11" spans="1:13" x14ac:dyDescent="0.25">
      <c r="A11" t="s">
        <v>7</v>
      </c>
      <c r="B11">
        <v>23</v>
      </c>
      <c r="C11">
        <v>2</v>
      </c>
      <c r="D11">
        <v>428</v>
      </c>
      <c r="E11">
        <v>2.8852000000000002</v>
      </c>
      <c r="H11" s="3" t="s">
        <v>56</v>
      </c>
      <c r="K11">
        <f>E8+E13+E14+E16+E18+E19+E20</f>
        <v>7.5594999999999999</v>
      </c>
      <c r="M11" s="2">
        <f>K11*10</f>
        <v>75.594999999999999</v>
      </c>
    </row>
    <row r="12" spans="1:13" x14ac:dyDescent="0.25">
      <c r="A12" t="s">
        <v>10</v>
      </c>
      <c r="B12">
        <v>11</v>
      </c>
      <c r="C12">
        <v>0.5</v>
      </c>
      <c r="D12">
        <v>20</v>
      </c>
      <c r="E12">
        <v>0.66</v>
      </c>
      <c r="H12" s="3" t="s">
        <v>45</v>
      </c>
      <c r="K12">
        <f>E12+E17</f>
        <v>1.0091000000000001</v>
      </c>
      <c r="M12" s="2">
        <f>K12*10</f>
        <v>10.091000000000001</v>
      </c>
    </row>
    <row r="13" spans="1:13" x14ac:dyDescent="0.25">
      <c r="A13" t="s">
        <v>21</v>
      </c>
      <c r="B13">
        <v>12</v>
      </c>
      <c r="C13">
        <v>1</v>
      </c>
      <c r="D13">
        <v>59</v>
      </c>
      <c r="E13">
        <v>0.78539999999999999</v>
      </c>
      <c r="H13" s="3" t="s">
        <v>47</v>
      </c>
      <c r="K13">
        <f>E3+E4+E5+E6+E7+E9+E10</f>
        <v>2.3455000000000004</v>
      </c>
      <c r="M13" s="2">
        <f>K13*10</f>
        <v>23.455000000000005</v>
      </c>
    </row>
    <row r="14" spans="1:13" x14ac:dyDescent="0.25">
      <c r="A14" t="s">
        <v>21</v>
      </c>
      <c r="B14">
        <v>8</v>
      </c>
      <c r="C14" t="s">
        <v>8</v>
      </c>
      <c r="E14">
        <v>0.34910000000000002</v>
      </c>
      <c r="F14">
        <v>0.12</v>
      </c>
      <c r="M14" s="3"/>
    </row>
    <row r="15" spans="1:13" x14ac:dyDescent="0.25">
      <c r="A15" t="s">
        <v>7</v>
      </c>
      <c r="B15">
        <v>19</v>
      </c>
      <c r="C15">
        <v>2</v>
      </c>
      <c r="D15">
        <v>281</v>
      </c>
      <c r="E15">
        <v>1.9689000000000001</v>
      </c>
      <c r="H15" t="s">
        <v>228</v>
      </c>
    </row>
    <row r="16" spans="1:13" x14ac:dyDescent="0.25">
      <c r="A16" t="s">
        <v>21</v>
      </c>
      <c r="B16">
        <v>17</v>
      </c>
      <c r="C16">
        <v>1.5</v>
      </c>
      <c r="D16">
        <v>174</v>
      </c>
      <c r="E16">
        <v>1.5763</v>
      </c>
      <c r="H16" t="s">
        <v>7</v>
      </c>
      <c r="I16">
        <f>AVERAGE(B11,B15)</f>
        <v>21</v>
      </c>
    </row>
    <row r="17" spans="1:9" x14ac:dyDescent="0.25">
      <c r="A17" t="s">
        <v>10</v>
      </c>
      <c r="B17">
        <v>8</v>
      </c>
      <c r="C17" t="s">
        <v>8</v>
      </c>
      <c r="E17">
        <v>0.34910000000000002</v>
      </c>
      <c r="F17">
        <v>0.12</v>
      </c>
      <c r="H17" t="s">
        <v>21</v>
      </c>
      <c r="I17">
        <f>AVERAGE(B8,B13,B14,B16,B18,B19,B20)</f>
        <v>13.714285714285714</v>
      </c>
    </row>
    <row r="18" spans="1:9" x14ac:dyDescent="0.25">
      <c r="A18" t="s">
        <v>21</v>
      </c>
      <c r="B18">
        <v>15</v>
      </c>
      <c r="C18">
        <v>1.5</v>
      </c>
      <c r="D18">
        <v>321</v>
      </c>
      <c r="E18">
        <v>1.2272000000000001</v>
      </c>
      <c r="H18" t="s">
        <v>10</v>
      </c>
      <c r="I18">
        <f>AVERAGE(B12,B17)</f>
        <v>9.5</v>
      </c>
    </row>
    <row r="19" spans="1:9" x14ac:dyDescent="0.25">
      <c r="A19" t="s">
        <v>21</v>
      </c>
      <c r="B19">
        <v>12</v>
      </c>
      <c r="C19">
        <v>2</v>
      </c>
      <c r="D19">
        <v>98</v>
      </c>
      <c r="E19">
        <v>0.78539999999999999</v>
      </c>
      <c r="H19" t="s">
        <v>9</v>
      </c>
      <c r="I19">
        <f>AVERAGE(B3,B4,B5,B6,B7,B9,B10)</f>
        <v>7.7142857142857144</v>
      </c>
    </row>
    <row r="20" spans="1:9" x14ac:dyDescent="0.25">
      <c r="A20" t="s">
        <v>21</v>
      </c>
      <c r="B20">
        <v>14</v>
      </c>
      <c r="C20">
        <v>2</v>
      </c>
      <c r="D20">
        <v>141</v>
      </c>
      <c r="E20">
        <v>1.069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83559-FE41-4718-9B89-59622C7ED6F1}">
  <dimension ref="A1:M15"/>
  <sheetViews>
    <sheetView workbookViewId="0">
      <selection activeCell="F18" sqref="F18"/>
    </sheetView>
  </sheetViews>
  <sheetFormatPr defaultRowHeight="15" x14ac:dyDescent="0.25"/>
  <sheetData>
    <row r="1" spans="1:13" x14ac:dyDescent="0.25">
      <c r="A1" t="s">
        <v>73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10</v>
      </c>
      <c r="B3">
        <v>11</v>
      </c>
      <c r="C3">
        <v>0.5</v>
      </c>
      <c r="D3">
        <v>20</v>
      </c>
      <c r="E3">
        <v>0.66</v>
      </c>
      <c r="H3" t="s">
        <v>41</v>
      </c>
      <c r="K3">
        <f>D3+D4+D5+D9</f>
        <v>290</v>
      </c>
      <c r="M3" s="2">
        <f>K3*10</f>
        <v>2900</v>
      </c>
    </row>
    <row r="4" spans="1:13" x14ac:dyDescent="0.25">
      <c r="A4" t="s">
        <v>10</v>
      </c>
      <c r="B4">
        <v>10</v>
      </c>
      <c r="C4">
        <v>0.5</v>
      </c>
      <c r="D4">
        <v>15</v>
      </c>
      <c r="E4">
        <v>0.5454</v>
      </c>
      <c r="H4" t="s">
        <v>40</v>
      </c>
      <c r="K4">
        <f>D8</f>
        <v>190</v>
      </c>
      <c r="M4" s="2">
        <f>K4*10</f>
        <v>1900</v>
      </c>
    </row>
    <row r="5" spans="1:13" x14ac:dyDescent="0.25">
      <c r="A5" t="s">
        <v>10</v>
      </c>
      <c r="B5">
        <v>11</v>
      </c>
      <c r="C5">
        <v>1</v>
      </c>
      <c r="D5">
        <v>46</v>
      </c>
      <c r="E5">
        <v>0.66</v>
      </c>
      <c r="M5" s="2"/>
    </row>
    <row r="6" spans="1:13" x14ac:dyDescent="0.25">
      <c r="A6" t="s">
        <v>7</v>
      </c>
      <c r="B6">
        <v>10</v>
      </c>
      <c r="C6" t="s">
        <v>8</v>
      </c>
      <c r="E6">
        <v>0.5454</v>
      </c>
      <c r="F6">
        <v>0.21</v>
      </c>
      <c r="H6" t="s">
        <v>42</v>
      </c>
      <c r="K6">
        <f>F6+F7</f>
        <v>0.38</v>
      </c>
      <c r="M6" s="2">
        <f>K6*10</f>
        <v>3.8</v>
      </c>
    </row>
    <row r="7" spans="1:13" x14ac:dyDescent="0.25">
      <c r="A7" t="s">
        <v>10</v>
      </c>
      <c r="B7">
        <v>9</v>
      </c>
      <c r="C7" t="s">
        <v>8</v>
      </c>
      <c r="E7">
        <v>0.44180000000000003</v>
      </c>
      <c r="F7">
        <v>0.17</v>
      </c>
      <c r="H7" t="s">
        <v>43</v>
      </c>
      <c r="K7">
        <f>F10</f>
        <v>0.21</v>
      </c>
      <c r="M7" s="2">
        <f>K7*10</f>
        <v>2.1</v>
      </c>
    </row>
    <row r="8" spans="1:13" x14ac:dyDescent="0.25">
      <c r="A8" t="s">
        <v>7</v>
      </c>
      <c r="B8">
        <v>16</v>
      </c>
      <c r="C8">
        <v>2</v>
      </c>
      <c r="D8">
        <v>190</v>
      </c>
      <c r="E8">
        <v>1.3963000000000001</v>
      </c>
      <c r="M8" s="2"/>
    </row>
    <row r="9" spans="1:13" x14ac:dyDescent="0.25">
      <c r="A9" t="s">
        <v>10</v>
      </c>
      <c r="B9">
        <v>19</v>
      </c>
      <c r="C9">
        <v>1.5</v>
      </c>
      <c r="D9">
        <v>209</v>
      </c>
      <c r="E9">
        <v>1.9689000000000001</v>
      </c>
      <c r="H9" t="s">
        <v>45</v>
      </c>
      <c r="K9">
        <f>E3+E4+E5+E7+E9</f>
        <v>4.2761000000000005</v>
      </c>
      <c r="M9" s="2">
        <f>K9*10</f>
        <v>42.761000000000003</v>
      </c>
    </row>
    <row r="10" spans="1:13" x14ac:dyDescent="0.25">
      <c r="A10" t="s">
        <v>36</v>
      </c>
      <c r="B10">
        <v>10</v>
      </c>
      <c r="C10" t="s">
        <v>8</v>
      </c>
      <c r="E10">
        <v>0.5454</v>
      </c>
      <c r="F10">
        <v>0.21</v>
      </c>
      <c r="H10" t="s">
        <v>44</v>
      </c>
      <c r="K10">
        <f>E6+E8</f>
        <v>1.9417</v>
      </c>
      <c r="M10" s="2">
        <f>K10*10</f>
        <v>19.417000000000002</v>
      </c>
    </row>
    <row r="11" spans="1:13" x14ac:dyDescent="0.25">
      <c r="H11" t="s">
        <v>65</v>
      </c>
      <c r="K11">
        <f>E10</f>
        <v>0.5454</v>
      </c>
      <c r="M11" s="2">
        <f>K11*10</f>
        <v>5.4539999999999997</v>
      </c>
    </row>
    <row r="13" spans="1:13" x14ac:dyDescent="0.25">
      <c r="H13" t="s">
        <v>228</v>
      </c>
    </row>
    <row r="14" spans="1:13" x14ac:dyDescent="0.25">
      <c r="H14" t="s">
        <v>7</v>
      </c>
      <c r="I14">
        <f>AVERAGE(B6,B8)</f>
        <v>13</v>
      </c>
    </row>
    <row r="15" spans="1:13" x14ac:dyDescent="0.25">
      <c r="H15" t="s">
        <v>10</v>
      </c>
      <c r="I15">
        <f>AVERAGE(B3,B4,B5,B7,B9)</f>
        <v>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F8720-D12A-4822-80FC-6E9026130B66}">
  <dimension ref="A1:M14"/>
  <sheetViews>
    <sheetView workbookViewId="0">
      <selection activeCell="F16" sqref="F16"/>
    </sheetView>
  </sheetViews>
  <sheetFormatPr defaultRowHeight="15" x14ac:dyDescent="0.25"/>
  <sheetData>
    <row r="1" spans="1:13" x14ac:dyDescent="0.25">
      <c r="A1" t="s">
        <v>74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10</v>
      </c>
      <c r="B3">
        <v>16</v>
      </c>
      <c r="C3">
        <v>1</v>
      </c>
      <c r="D3">
        <v>106</v>
      </c>
      <c r="E3">
        <v>1.3963000000000001</v>
      </c>
      <c r="H3" t="s">
        <v>41</v>
      </c>
      <c r="K3">
        <f>D3+D5</f>
        <v>340</v>
      </c>
      <c r="M3" s="2">
        <f>K3*10</f>
        <v>3400</v>
      </c>
    </row>
    <row r="4" spans="1:13" x14ac:dyDescent="0.25">
      <c r="A4" t="s">
        <v>10</v>
      </c>
      <c r="B4">
        <v>7</v>
      </c>
      <c r="C4" t="s">
        <v>8</v>
      </c>
      <c r="E4">
        <v>0.26729999999999998</v>
      </c>
      <c r="F4">
        <v>0.08</v>
      </c>
      <c r="H4" t="s">
        <v>49</v>
      </c>
      <c r="K4">
        <f>D9</f>
        <v>25</v>
      </c>
      <c r="M4" s="2">
        <f>K4*10</f>
        <v>250</v>
      </c>
    </row>
    <row r="5" spans="1:13" x14ac:dyDescent="0.25">
      <c r="A5" t="s">
        <v>10</v>
      </c>
      <c r="B5">
        <v>20</v>
      </c>
      <c r="C5">
        <v>1.5</v>
      </c>
      <c r="D5">
        <v>234</v>
      </c>
      <c r="E5">
        <v>2.1817000000000002</v>
      </c>
      <c r="M5" s="2"/>
    </row>
    <row r="6" spans="1:13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H6" t="s">
        <v>62</v>
      </c>
      <c r="K6">
        <f>F4+F6+F8</f>
        <v>0.33999999999999997</v>
      </c>
      <c r="M6" s="2">
        <f>K6*10</f>
        <v>3.3999999999999995</v>
      </c>
    </row>
    <row r="7" spans="1:13" x14ac:dyDescent="0.25">
      <c r="A7" t="s">
        <v>9</v>
      </c>
      <c r="B7">
        <v>10</v>
      </c>
      <c r="C7" t="s">
        <v>8</v>
      </c>
      <c r="E7">
        <v>0.5454</v>
      </c>
      <c r="F7">
        <v>0.21</v>
      </c>
      <c r="H7" t="s">
        <v>63</v>
      </c>
      <c r="K7">
        <f>F7</f>
        <v>0.21</v>
      </c>
      <c r="M7" s="2">
        <f>K7*10</f>
        <v>2.1</v>
      </c>
    </row>
    <row r="8" spans="1:13" x14ac:dyDescent="0.25">
      <c r="A8" t="s">
        <v>10</v>
      </c>
      <c r="B8">
        <v>6</v>
      </c>
      <c r="C8" t="s">
        <v>8</v>
      </c>
      <c r="E8">
        <v>0.1963</v>
      </c>
      <c r="F8">
        <v>0.05</v>
      </c>
      <c r="M8" s="2"/>
    </row>
    <row r="9" spans="1:13" x14ac:dyDescent="0.25">
      <c r="A9" t="s">
        <v>9</v>
      </c>
      <c r="B9">
        <v>12</v>
      </c>
      <c r="C9">
        <v>0.5</v>
      </c>
      <c r="D9">
        <v>25</v>
      </c>
      <c r="E9">
        <v>0.78539999999999999</v>
      </c>
      <c r="H9" t="s">
        <v>45</v>
      </c>
      <c r="K9">
        <f>E3+E4+E5+E6+E8</f>
        <v>4.5870000000000006</v>
      </c>
      <c r="M9" s="2">
        <f>K9*10</f>
        <v>45.870000000000005</v>
      </c>
    </row>
    <row r="10" spans="1:13" x14ac:dyDescent="0.25">
      <c r="H10" t="s">
        <v>47</v>
      </c>
      <c r="K10">
        <f>E7+E9</f>
        <v>1.3308</v>
      </c>
      <c r="M10" s="2">
        <f>K10*10</f>
        <v>13.308</v>
      </c>
    </row>
    <row r="12" spans="1:13" x14ac:dyDescent="0.25">
      <c r="H12" t="s">
        <v>228</v>
      </c>
    </row>
    <row r="13" spans="1:13" x14ac:dyDescent="0.25">
      <c r="H13" t="s">
        <v>10</v>
      </c>
      <c r="I13">
        <f>AVERAGE(B3,B4,B5,B6,B8)</f>
        <v>11.8</v>
      </c>
    </row>
    <row r="14" spans="1:13" x14ac:dyDescent="0.25">
      <c r="H14" t="s">
        <v>9</v>
      </c>
      <c r="I14">
        <f>AVERAGE(B7,B9)</f>
        <v>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097F-83AC-47B9-8B97-6AC040DEE0C0}">
  <dimension ref="A1:M26"/>
  <sheetViews>
    <sheetView topLeftCell="A7" workbookViewId="0">
      <selection activeCell="H24" sqref="H24"/>
    </sheetView>
  </sheetViews>
  <sheetFormatPr defaultRowHeight="15" x14ac:dyDescent="0.25"/>
  <sheetData>
    <row r="1" spans="1:13" x14ac:dyDescent="0.25">
      <c r="A1" t="s">
        <v>75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76</v>
      </c>
      <c r="M2" t="s">
        <v>12</v>
      </c>
    </row>
    <row r="3" spans="1:13" x14ac:dyDescent="0.25">
      <c r="A3" t="s">
        <v>7</v>
      </c>
      <c r="B3">
        <v>22</v>
      </c>
      <c r="C3">
        <v>2.5</v>
      </c>
      <c r="D3">
        <v>455</v>
      </c>
      <c r="E3">
        <v>2.6398000000000001</v>
      </c>
      <c r="H3" t="s">
        <v>40</v>
      </c>
      <c r="K3">
        <f>D3+D14+D17</f>
        <v>638</v>
      </c>
      <c r="M3" s="2">
        <f>K3*10</f>
        <v>6380</v>
      </c>
    </row>
    <row r="4" spans="1:13" x14ac:dyDescent="0.25">
      <c r="A4" t="s">
        <v>10</v>
      </c>
      <c r="B4">
        <v>10</v>
      </c>
      <c r="C4" t="s">
        <v>8</v>
      </c>
      <c r="E4">
        <v>0.5454</v>
      </c>
      <c r="F4">
        <v>0.21</v>
      </c>
      <c r="H4" t="s">
        <v>41</v>
      </c>
      <c r="K4">
        <f>D5+D16+D19+D20+D24</f>
        <v>271</v>
      </c>
      <c r="M4" s="2">
        <f>K4*10</f>
        <v>2710</v>
      </c>
    </row>
    <row r="5" spans="1:13" x14ac:dyDescent="0.25">
      <c r="A5" t="s">
        <v>10</v>
      </c>
      <c r="B5">
        <v>12</v>
      </c>
      <c r="C5">
        <v>1</v>
      </c>
      <c r="D5">
        <v>56</v>
      </c>
      <c r="E5">
        <v>0.78539999999999999</v>
      </c>
      <c r="H5" t="s">
        <v>68</v>
      </c>
      <c r="K5">
        <f>D18</f>
        <v>124</v>
      </c>
      <c r="M5" s="2">
        <f>K5*10</f>
        <v>1240</v>
      </c>
    </row>
    <row r="6" spans="1:13" x14ac:dyDescent="0.25">
      <c r="A6" t="s">
        <v>9</v>
      </c>
      <c r="B6">
        <v>13</v>
      </c>
      <c r="C6">
        <v>1.5</v>
      </c>
      <c r="D6">
        <v>90</v>
      </c>
      <c r="E6">
        <v>0.92179999999999995</v>
      </c>
      <c r="H6" t="s">
        <v>49</v>
      </c>
      <c r="K6">
        <f>D6</f>
        <v>90</v>
      </c>
      <c r="M6" s="2">
        <f>K6*10</f>
        <v>900</v>
      </c>
    </row>
    <row r="7" spans="1:13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M7" s="2"/>
    </row>
    <row r="8" spans="1:13" x14ac:dyDescent="0.25">
      <c r="A8" t="s">
        <v>10</v>
      </c>
      <c r="B8">
        <v>7</v>
      </c>
      <c r="C8" t="s">
        <v>8</v>
      </c>
      <c r="E8">
        <v>0.26729999999999998</v>
      </c>
      <c r="F8">
        <v>0.08</v>
      </c>
      <c r="H8" t="s">
        <v>62</v>
      </c>
      <c r="K8">
        <f>F26+F25+F23+F22+F21+F13+F11+F10+F9+F8+F4</f>
        <v>1.25</v>
      </c>
      <c r="M8" s="2">
        <f>K8*10</f>
        <v>12.5</v>
      </c>
    </row>
    <row r="9" spans="1:13" x14ac:dyDescent="0.25">
      <c r="A9" t="s">
        <v>10</v>
      </c>
      <c r="B9">
        <v>8</v>
      </c>
      <c r="C9" t="s">
        <v>8</v>
      </c>
      <c r="E9">
        <v>0.34910000000000002</v>
      </c>
      <c r="F9">
        <v>0.12</v>
      </c>
      <c r="H9" t="s">
        <v>63</v>
      </c>
      <c r="K9">
        <f>F7+F12+F15</f>
        <v>0.28999999999999998</v>
      </c>
      <c r="M9" s="2">
        <f>K9*10</f>
        <v>2.9</v>
      </c>
    </row>
    <row r="10" spans="1:13" x14ac:dyDescent="0.25">
      <c r="A10" t="s">
        <v>10</v>
      </c>
      <c r="B10">
        <v>8</v>
      </c>
      <c r="C10" t="s">
        <v>8</v>
      </c>
      <c r="E10">
        <v>0.34910000000000002</v>
      </c>
      <c r="F10">
        <v>0.12</v>
      </c>
      <c r="M10" s="2"/>
    </row>
    <row r="11" spans="1:13" x14ac:dyDescent="0.25">
      <c r="A11" t="s">
        <v>10</v>
      </c>
      <c r="B11">
        <v>10</v>
      </c>
      <c r="C11" t="s">
        <v>8</v>
      </c>
      <c r="E11">
        <v>0.5454</v>
      </c>
      <c r="F11">
        <v>0.21</v>
      </c>
      <c r="H11" t="s">
        <v>44</v>
      </c>
      <c r="K11">
        <f>E3+E14+E17</f>
        <v>4.6900000000000004</v>
      </c>
      <c r="M11" s="2">
        <f>K11*10</f>
        <v>46.900000000000006</v>
      </c>
    </row>
    <row r="12" spans="1:13" x14ac:dyDescent="0.25">
      <c r="A12" t="s">
        <v>9</v>
      </c>
      <c r="B12">
        <v>8</v>
      </c>
      <c r="C12" t="s">
        <v>8</v>
      </c>
      <c r="E12">
        <v>0.34910000000000002</v>
      </c>
      <c r="F12">
        <v>0.12</v>
      </c>
      <c r="H12" t="s">
        <v>45</v>
      </c>
      <c r="K12">
        <f>E4+E5+E8+E9+E10+E11+E13+E16+E19+E20+E21+E22+E23+E24+E25+E26</f>
        <v>7.6522999999999994</v>
      </c>
      <c r="M12" s="2">
        <f>K12*10</f>
        <v>76.522999999999996</v>
      </c>
    </row>
    <row r="13" spans="1:13" x14ac:dyDescent="0.25">
      <c r="A13" t="s">
        <v>10</v>
      </c>
      <c r="B13">
        <v>6</v>
      </c>
      <c r="C13" t="s">
        <v>8</v>
      </c>
      <c r="E13">
        <v>0.1963</v>
      </c>
      <c r="F13">
        <v>0.05</v>
      </c>
      <c r="H13" t="s">
        <v>46</v>
      </c>
      <c r="K13">
        <f>E18</f>
        <v>1.2272000000000001</v>
      </c>
      <c r="M13" s="2">
        <f>K13*10</f>
        <v>12.272</v>
      </c>
    </row>
    <row r="14" spans="1:13" x14ac:dyDescent="0.25">
      <c r="A14" t="s">
        <v>7</v>
      </c>
      <c r="B14">
        <v>14</v>
      </c>
      <c r="C14">
        <v>1.5</v>
      </c>
      <c r="D14">
        <v>112</v>
      </c>
      <c r="E14">
        <v>1.069</v>
      </c>
      <c r="H14" t="s">
        <v>47</v>
      </c>
      <c r="K14">
        <f>E15+E12+E7+E6</f>
        <v>1.8163</v>
      </c>
      <c r="M14" s="2">
        <f>K14*10</f>
        <v>18.163</v>
      </c>
    </row>
    <row r="15" spans="1:13" x14ac:dyDescent="0.25">
      <c r="A15" t="s">
        <v>9</v>
      </c>
      <c r="B15">
        <v>8</v>
      </c>
      <c r="C15" t="s">
        <v>8</v>
      </c>
      <c r="E15">
        <v>0.34910000000000002</v>
      </c>
      <c r="F15">
        <v>0.12</v>
      </c>
    </row>
    <row r="16" spans="1:13" x14ac:dyDescent="0.25">
      <c r="A16" t="s">
        <v>10</v>
      </c>
      <c r="B16">
        <v>11</v>
      </c>
      <c r="C16">
        <v>1.5</v>
      </c>
      <c r="D16">
        <v>61</v>
      </c>
      <c r="E16">
        <v>0.66</v>
      </c>
      <c r="H16" t="s">
        <v>228</v>
      </c>
    </row>
    <row r="17" spans="1:9" x14ac:dyDescent="0.25">
      <c r="A17" t="s">
        <v>7</v>
      </c>
      <c r="B17">
        <v>13</v>
      </c>
      <c r="C17">
        <v>1</v>
      </c>
      <c r="D17">
        <v>71</v>
      </c>
      <c r="E17">
        <v>0.98119999999999996</v>
      </c>
      <c r="H17" t="s">
        <v>7</v>
      </c>
      <c r="I17">
        <f>AVERAGE(B3,B17,B14)</f>
        <v>16.333333333333332</v>
      </c>
    </row>
    <row r="18" spans="1:9" x14ac:dyDescent="0.25">
      <c r="A18" t="s">
        <v>11</v>
      </c>
      <c r="B18">
        <v>15</v>
      </c>
      <c r="C18">
        <v>1.5</v>
      </c>
      <c r="D18">
        <v>124</v>
      </c>
      <c r="E18">
        <v>1.2272000000000001</v>
      </c>
      <c r="H18" t="s">
        <v>10</v>
      </c>
      <c r="I18">
        <f>AVERAGE(B4,B5,B8,B9,B10,B11,B13,B16,B19,B20,B21,B22,B23,B24,B25,B26)</f>
        <v>9.0625</v>
      </c>
    </row>
    <row r="19" spans="1:9" x14ac:dyDescent="0.25">
      <c r="A19" t="s">
        <v>10</v>
      </c>
      <c r="B19">
        <v>14</v>
      </c>
      <c r="C19">
        <v>1</v>
      </c>
      <c r="D19">
        <v>78</v>
      </c>
      <c r="E19">
        <v>1.069</v>
      </c>
      <c r="H19" t="s">
        <v>9</v>
      </c>
      <c r="I19">
        <f>AVERAGE(B6,B7,B12,B15)</f>
        <v>8.75</v>
      </c>
    </row>
    <row r="20" spans="1:9" x14ac:dyDescent="0.25">
      <c r="A20" t="s">
        <v>10</v>
      </c>
      <c r="B20">
        <v>12</v>
      </c>
      <c r="C20">
        <v>1</v>
      </c>
      <c r="D20">
        <v>56</v>
      </c>
      <c r="E20">
        <v>0.78539999999999999</v>
      </c>
      <c r="H20" t="s">
        <v>11</v>
      </c>
      <c r="I20">
        <f>B18</f>
        <v>15</v>
      </c>
    </row>
    <row r="21" spans="1:9" x14ac:dyDescent="0.25">
      <c r="A21" t="s">
        <v>10</v>
      </c>
      <c r="B21">
        <v>6</v>
      </c>
      <c r="C21" t="s">
        <v>8</v>
      </c>
      <c r="E21">
        <v>0.1963</v>
      </c>
      <c r="F21">
        <v>0.05</v>
      </c>
    </row>
    <row r="22" spans="1:9" x14ac:dyDescent="0.25">
      <c r="A22" t="s">
        <v>10</v>
      </c>
      <c r="B22">
        <v>8</v>
      </c>
      <c r="C22" t="s">
        <v>8</v>
      </c>
      <c r="E22">
        <v>0.34910000000000002</v>
      </c>
      <c r="F22">
        <v>0.12</v>
      </c>
    </row>
    <row r="23" spans="1:9" x14ac:dyDescent="0.25">
      <c r="A23" t="s">
        <v>10</v>
      </c>
      <c r="B23">
        <v>8</v>
      </c>
      <c r="C23" t="s">
        <v>8</v>
      </c>
      <c r="E23">
        <v>0.34910000000000002</v>
      </c>
      <c r="F23">
        <v>0.12</v>
      </c>
    </row>
    <row r="24" spans="1:9" x14ac:dyDescent="0.25">
      <c r="A24" t="s">
        <v>10</v>
      </c>
      <c r="B24">
        <v>11</v>
      </c>
      <c r="C24">
        <v>0.5</v>
      </c>
      <c r="D24">
        <v>20</v>
      </c>
      <c r="E24">
        <v>0.66</v>
      </c>
    </row>
    <row r="25" spans="1:9" x14ac:dyDescent="0.25">
      <c r="A25" t="s">
        <v>10</v>
      </c>
      <c r="B25">
        <v>6</v>
      </c>
      <c r="C25" t="s">
        <v>8</v>
      </c>
      <c r="E25">
        <v>0.1963</v>
      </c>
      <c r="F25">
        <v>0.05</v>
      </c>
    </row>
    <row r="26" spans="1:9" x14ac:dyDescent="0.25">
      <c r="A26" t="s">
        <v>10</v>
      </c>
      <c r="B26">
        <v>8</v>
      </c>
      <c r="C26" t="s">
        <v>8</v>
      </c>
      <c r="E26">
        <v>0.34910000000000002</v>
      </c>
      <c r="F26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A7C1-0F70-4D06-A6AF-B9B603F31138}">
  <dimension ref="A1:M19"/>
  <sheetViews>
    <sheetView workbookViewId="0">
      <selection activeCell="I19" sqref="I19"/>
    </sheetView>
  </sheetViews>
  <sheetFormatPr defaultRowHeight="15" x14ac:dyDescent="0.25"/>
  <sheetData>
    <row r="1" spans="1:13" x14ac:dyDescent="0.25">
      <c r="A1" t="s">
        <v>13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</row>
    <row r="3" spans="1:13" x14ac:dyDescent="0.25">
      <c r="A3" t="s">
        <v>9</v>
      </c>
      <c r="B3">
        <v>17</v>
      </c>
      <c r="C3">
        <v>1.5</v>
      </c>
      <c r="D3">
        <v>164</v>
      </c>
      <c r="E3">
        <v>1.5763</v>
      </c>
      <c r="K3" t="s">
        <v>48</v>
      </c>
      <c r="M3" t="s">
        <v>12</v>
      </c>
    </row>
    <row r="4" spans="1:13" x14ac:dyDescent="0.25">
      <c r="A4" t="s">
        <v>10</v>
      </c>
      <c r="B4">
        <v>13</v>
      </c>
      <c r="C4">
        <v>0.5</v>
      </c>
      <c r="D4">
        <v>30</v>
      </c>
      <c r="E4">
        <v>0.92179999999999995</v>
      </c>
      <c r="H4" t="s">
        <v>40</v>
      </c>
      <c r="K4">
        <f>D5+D6+D11+D17</f>
        <v>1829</v>
      </c>
      <c r="M4" s="2">
        <f>K4*10</f>
        <v>18290</v>
      </c>
    </row>
    <row r="5" spans="1:13" x14ac:dyDescent="0.25">
      <c r="A5" t="s">
        <v>7</v>
      </c>
      <c r="B5">
        <v>20</v>
      </c>
      <c r="C5">
        <v>2</v>
      </c>
      <c r="D5">
        <v>314</v>
      </c>
      <c r="E5">
        <v>2.1817000000000002</v>
      </c>
      <c r="H5" t="s">
        <v>41</v>
      </c>
      <c r="K5">
        <f>D4+D7+D15+D18</f>
        <v>274</v>
      </c>
      <c r="M5" s="2">
        <f>K5*10</f>
        <v>2740</v>
      </c>
    </row>
    <row r="6" spans="1:13" x14ac:dyDescent="0.25">
      <c r="A6" t="s">
        <v>7</v>
      </c>
      <c r="B6">
        <v>23</v>
      </c>
      <c r="C6">
        <v>3</v>
      </c>
      <c r="D6">
        <v>586</v>
      </c>
      <c r="E6">
        <v>2.8852000000000002</v>
      </c>
      <c r="H6" t="s">
        <v>49</v>
      </c>
      <c r="K6">
        <f>D3+D8+D9+D16+D19</f>
        <v>449</v>
      </c>
      <c r="M6" s="2">
        <f>K6*10</f>
        <v>4490</v>
      </c>
    </row>
    <row r="7" spans="1:13" x14ac:dyDescent="0.25">
      <c r="A7" t="s">
        <v>10</v>
      </c>
      <c r="B7">
        <v>19</v>
      </c>
      <c r="C7">
        <v>1</v>
      </c>
      <c r="D7">
        <v>154</v>
      </c>
      <c r="E7">
        <v>1.9689000000000001</v>
      </c>
      <c r="M7" s="2"/>
    </row>
    <row r="8" spans="1:13" x14ac:dyDescent="0.25">
      <c r="A8" t="s">
        <v>9</v>
      </c>
      <c r="B8">
        <v>11</v>
      </c>
      <c r="C8">
        <v>1</v>
      </c>
      <c r="D8">
        <v>46</v>
      </c>
      <c r="E8">
        <v>0.66</v>
      </c>
      <c r="H8" s="3" t="s">
        <v>42</v>
      </c>
      <c r="I8" s="3"/>
      <c r="J8" s="3"/>
      <c r="K8" s="3">
        <f>F10</f>
        <v>0.05</v>
      </c>
      <c r="M8" s="2">
        <f>K8*10</f>
        <v>0.5</v>
      </c>
    </row>
    <row r="9" spans="1:13" x14ac:dyDescent="0.25">
      <c r="A9" t="s">
        <v>9</v>
      </c>
      <c r="B9">
        <v>14</v>
      </c>
      <c r="C9">
        <v>1</v>
      </c>
      <c r="D9">
        <v>78</v>
      </c>
      <c r="E9">
        <v>1.069</v>
      </c>
      <c r="H9" s="3" t="s">
        <v>43</v>
      </c>
      <c r="I9" s="3"/>
      <c r="J9" s="3"/>
      <c r="K9" s="3">
        <f>SUM(F12:F14)</f>
        <v>0.57000000000000006</v>
      </c>
      <c r="M9" s="2">
        <f>K9*10</f>
        <v>5.7000000000000011</v>
      </c>
    </row>
    <row r="10" spans="1:13" x14ac:dyDescent="0.25">
      <c r="A10" t="s">
        <v>10</v>
      </c>
      <c r="B10">
        <v>6</v>
      </c>
      <c r="C10" t="s">
        <v>8</v>
      </c>
      <c r="E10">
        <v>0.1963</v>
      </c>
      <c r="F10">
        <v>0.05</v>
      </c>
      <c r="H10" s="3"/>
      <c r="I10" s="3"/>
      <c r="J10" s="3"/>
      <c r="K10" s="3"/>
      <c r="M10" s="2"/>
    </row>
    <row r="11" spans="1:13" x14ac:dyDescent="0.25">
      <c r="A11" t="s">
        <v>7</v>
      </c>
      <c r="B11">
        <v>19</v>
      </c>
      <c r="C11">
        <v>3</v>
      </c>
      <c r="D11">
        <v>382</v>
      </c>
      <c r="E11">
        <v>1.9689000000000001</v>
      </c>
      <c r="H11" t="s">
        <v>44</v>
      </c>
      <c r="K11">
        <f>E5+E6+E11+E17</f>
        <v>9.9209999999999994</v>
      </c>
      <c r="M11" s="2">
        <f>K11*10</f>
        <v>99.21</v>
      </c>
    </row>
    <row r="12" spans="1:13" x14ac:dyDescent="0.25">
      <c r="A12" t="s">
        <v>9</v>
      </c>
      <c r="B12">
        <v>9</v>
      </c>
      <c r="C12" t="s">
        <v>8</v>
      </c>
      <c r="E12">
        <v>0.44180000000000003</v>
      </c>
      <c r="F12">
        <v>0.17</v>
      </c>
      <c r="H12" t="s">
        <v>45</v>
      </c>
      <c r="K12">
        <f>E4+E7+E10+E15+E18</f>
        <v>5.7104999999999997</v>
      </c>
      <c r="M12" s="2">
        <f>K12*10</f>
        <v>57.104999999999997</v>
      </c>
    </row>
    <row r="13" spans="1:13" x14ac:dyDescent="0.25">
      <c r="A13" t="s">
        <v>9</v>
      </c>
      <c r="B13">
        <v>13</v>
      </c>
      <c r="C13" t="s">
        <v>8</v>
      </c>
      <c r="E13">
        <v>0.92179999999999995</v>
      </c>
      <c r="F13">
        <v>0.35</v>
      </c>
      <c r="H13" t="s">
        <v>47</v>
      </c>
      <c r="K13">
        <f>E3+E8+E9+E12+E13+E14+E16+E19</f>
        <v>7.6686999999999994</v>
      </c>
      <c r="M13" s="2">
        <f>K13*10</f>
        <v>76.686999999999998</v>
      </c>
    </row>
    <row r="14" spans="1:13" x14ac:dyDescent="0.25">
      <c r="A14" t="s">
        <v>9</v>
      </c>
      <c r="B14">
        <v>6</v>
      </c>
      <c r="C14" t="s">
        <v>8</v>
      </c>
      <c r="E14">
        <v>0.1963</v>
      </c>
      <c r="F14">
        <v>0.05</v>
      </c>
    </row>
    <row r="15" spans="1:13" x14ac:dyDescent="0.25">
      <c r="A15" t="s">
        <v>10</v>
      </c>
      <c r="B15">
        <v>16</v>
      </c>
      <c r="C15">
        <v>0.5</v>
      </c>
      <c r="D15">
        <v>50</v>
      </c>
      <c r="E15">
        <v>1.3963000000000001</v>
      </c>
      <c r="H15" t="s">
        <v>228</v>
      </c>
    </row>
    <row r="16" spans="1:13" x14ac:dyDescent="0.25">
      <c r="A16" t="s">
        <v>9</v>
      </c>
      <c r="B16">
        <v>17</v>
      </c>
      <c r="C16">
        <v>1</v>
      </c>
      <c r="D16">
        <v>121</v>
      </c>
      <c r="E16">
        <v>1.5763</v>
      </c>
      <c r="H16" t="s">
        <v>7</v>
      </c>
      <c r="I16">
        <f>AVERAGE(B5,B6,B11,B17)</f>
        <v>21.25</v>
      </c>
    </row>
    <row r="17" spans="1:9" x14ac:dyDescent="0.25">
      <c r="A17" t="s">
        <v>7</v>
      </c>
      <c r="B17">
        <v>23</v>
      </c>
      <c r="C17">
        <v>2.5</v>
      </c>
      <c r="D17">
        <v>547</v>
      </c>
      <c r="E17">
        <v>2.8852000000000002</v>
      </c>
      <c r="H17" t="s">
        <v>10</v>
      </c>
      <c r="I17">
        <f>AVERAGE(B4,B7,B10,B15,B18)</f>
        <v>13.8</v>
      </c>
    </row>
    <row r="18" spans="1:9" x14ac:dyDescent="0.25">
      <c r="A18" t="s">
        <v>10</v>
      </c>
      <c r="B18">
        <v>15</v>
      </c>
      <c r="C18">
        <v>0.5</v>
      </c>
      <c r="D18">
        <v>40</v>
      </c>
      <c r="E18">
        <v>1.2272000000000001</v>
      </c>
      <c r="H18" t="s">
        <v>9</v>
      </c>
      <c r="I18">
        <f>AVERAGE(B3,B8,B9,B12,B13,B14,B16,B19)</f>
        <v>12.75</v>
      </c>
    </row>
    <row r="19" spans="1:9" x14ac:dyDescent="0.25">
      <c r="A19" t="s">
        <v>9</v>
      </c>
      <c r="B19">
        <v>15</v>
      </c>
      <c r="C19">
        <v>0.5</v>
      </c>
      <c r="D19">
        <v>40</v>
      </c>
      <c r="E19">
        <v>1.2272000000000001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DA563-FA85-4A5E-BCEA-04C1DAAE823E}">
  <dimension ref="A1:L19"/>
  <sheetViews>
    <sheetView workbookViewId="0">
      <selection activeCell="H20" sqref="H20"/>
    </sheetView>
  </sheetViews>
  <sheetFormatPr defaultRowHeight="15" x14ac:dyDescent="0.25"/>
  <cols>
    <col min="6" max="6" width="12" customWidth="1"/>
  </cols>
  <sheetData>
    <row r="1" spans="1:12" x14ac:dyDescent="0.25">
      <c r="A1" t="s">
        <v>77</v>
      </c>
    </row>
    <row r="2" spans="1:12" x14ac:dyDescent="0.25">
      <c r="A2" t="s">
        <v>78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48</v>
      </c>
      <c r="L2" t="s">
        <v>12</v>
      </c>
    </row>
    <row r="3" spans="1:12" x14ac:dyDescent="0.25">
      <c r="A3" t="s">
        <v>7</v>
      </c>
      <c r="B3">
        <v>23</v>
      </c>
      <c r="C3">
        <v>3</v>
      </c>
      <c r="D3">
        <v>586</v>
      </c>
      <c r="E3">
        <v>2.8852000000000002</v>
      </c>
      <c r="G3" t="s">
        <v>80</v>
      </c>
      <c r="J3">
        <f>D3+D8+D13+D14</f>
        <v>1651</v>
      </c>
      <c r="L3" s="5">
        <f>J3*10</f>
        <v>16510</v>
      </c>
    </row>
    <row r="4" spans="1:12" x14ac:dyDescent="0.25">
      <c r="A4" t="s">
        <v>21</v>
      </c>
      <c r="B4">
        <v>15</v>
      </c>
      <c r="C4">
        <v>1.5</v>
      </c>
      <c r="D4">
        <v>132</v>
      </c>
      <c r="E4">
        <v>1.2272000000000001</v>
      </c>
      <c r="G4" t="s">
        <v>70</v>
      </c>
      <c r="J4">
        <f>D4+D5</f>
        <v>264</v>
      </c>
      <c r="L4" s="5">
        <f>J4*10</f>
        <v>2640</v>
      </c>
    </row>
    <row r="5" spans="1:12" x14ac:dyDescent="0.25">
      <c r="A5" t="s">
        <v>21</v>
      </c>
      <c r="B5">
        <v>15</v>
      </c>
      <c r="C5">
        <v>1.5</v>
      </c>
      <c r="D5">
        <v>132</v>
      </c>
      <c r="E5">
        <v>1.2272000000000001</v>
      </c>
      <c r="G5" t="s">
        <v>41</v>
      </c>
      <c r="J5">
        <f>D15</f>
        <v>184</v>
      </c>
      <c r="L5" s="5">
        <f>J5*10</f>
        <v>1840</v>
      </c>
    </row>
    <row r="6" spans="1:12" x14ac:dyDescent="0.25">
      <c r="A6" t="s">
        <v>7</v>
      </c>
      <c r="B6">
        <v>8</v>
      </c>
      <c r="C6" t="s">
        <v>8</v>
      </c>
      <c r="F6">
        <v>0.12</v>
      </c>
      <c r="L6" s="5"/>
    </row>
    <row r="7" spans="1:12" x14ac:dyDescent="0.25">
      <c r="A7" t="s">
        <v>10</v>
      </c>
      <c r="B7">
        <v>7</v>
      </c>
      <c r="C7" t="s">
        <v>8</v>
      </c>
      <c r="E7">
        <v>0.26729999999999998</v>
      </c>
      <c r="F7">
        <v>0.08</v>
      </c>
      <c r="G7" t="s">
        <v>62</v>
      </c>
      <c r="J7">
        <f>F6+F7</f>
        <v>0.2</v>
      </c>
      <c r="L7" s="5">
        <f>J7*10</f>
        <v>2</v>
      </c>
    </row>
    <row r="8" spans="1:12" x14ac:dyDescent="0.25">
      <c r="A8" t="s">
        <v>7</v>
      </c>
      <c r="B8">
        <v>26</v>
      </c>
      <c r="C8">
        <v>3</v>
      </c>
      <c r="D8">
        <v>767</v>
      </c>
      <c r="E8">
        <v>3.6869999999999998</v>
      </c>
      <c r="G8" t="s">
        <v>55</v>
      </c>
      <c r="J8">
        <f>F9+F10+F11+F12</f>
        <v>0.39</v>
      </c>
      <c r="L8" s="5">
        <f>J8*10</f>
        <v>3.9000000000000004</v>
      </c>
    </row>
    <row r="9" spans="1:12" x14ac:dyDescent="0.25">
      <c r="A9" t="s">
        <v>79</v>
      </c>
      <c r="B9">
        <v>7</v>
      </c>
      <c r="C9" t="s">
        <v>8</v>
      </c>
      <c r="E9">
        <v>0.26729999999999998</v>
      </c>
      <c r="F9">
        <v>0.08</v>
      </c>
      <c r="L9" s="5"/>
    </row>
    <row r="10" spans="1:12" x14ac:dyDescent="0.25">
      <c r="A10" t="s">
        <v>79</v>
      </c>
      <c r="B10">
        <v>6</v>
      </c>
      <c r="C10" t="s">
        <v>8</v>
      </c>
      <c r="E10">
        <v>0.1963</v>
      </c>
      <c r="F10">
        <v>0.05</v>
      </c>
      <c r="G10" t="s">
        <v>81</v>
      </c>
      <c r="J10">
        <f>E3+E8+E13+E14</f>
        <v>9.0266000000000002</v>
      </c>
      <c r="L10" s="5">
        <f>J10*10</f>
        <v>90.266000000000005</v>
      </c>
    </row>
    <row r="11" spans="1:12" x14ac:dyDescent="0.25">
      <c r="A11" t="s">
        <v>9</v>
      </c>
      <c r="B11">
        <v>8</v>
      </c>
      <c r="C11" t="s">
        <v>8</v>
      </c>
      <c r="E11">
        <v>0.34910000000000002</v>
      </c>
      <c r="F11">
        <v>0.05</v>
      </c>
      <c r="G11" t="s">
        <v>56</v>
      </c>
      <c r="J11">
        <f>E4+E5</f>
        <v>2.4544000000000001</v>
      </c>
      <c r="L11" s="5">
        <f>J11*10</f>
        <v>24.544</v>
      </c>
    </row>
    <row r="12" spans="1:12" x14ac:dyDescent="0.25">
      <c r="A12" t="s">
        <v>9</v>
      </c>
      <c r="B12">
        <v>10</v>
      </c>
      <c r="C12" t="s">
        <v>8</v>
      </c>
      <c r="E12">
        <v>0.5454</v>
      </c>
      <c r="F12">
        <v>0.21</v>
      </c>
      <c r="G12" t="s">
        <v>47</v>
      </c>
      <c r="J12">
        <f>E11+E12</f>
        <v>0.89450000000000007</v>
      </c>
      <c r="L12" s="5">
        <f>J12*10</f>
        <v>8.9450000000000003</v>
      </c>
    </row>
    <row r="13" spans="1:12" x14ac:dyDescent="0.25">
      <c r="A13" t="s">
        <v>7</v>
      </c>
      <c r="B13">
        <v>15</v>
      </c>
      <c r="C13">
        <v>2</v>
      </c>
      <c r="D13">
        <v>166</v>
      </c>
      <c r="E13">
        <v>1.2272000000000001</v>
      </c>
      <c r="G13" t="s">
        <v>82</v>
      </c>
      <c r="J13">
        <f>E9+E10</f>
        <v>0.46360000000000001</v>
      </c>
      <c r="L13" s="5">
        <f>J13*10</f>
        <v>4.6360000000000001</v>
      </c>
    </row>
    <row r="14" spans="1:12" x14ac:dyDescent="0.25">
      <c r="A14" t="s">
        <v>7</v>
      </c>
      <c r="B14">
        <v>15</v>
      </c>
      <c r="C14">
        <v>1.5</v>
      </c>
      <c r="D14">
        <v>132</v>
      </c>
      <c r="E14">
        <v>1.2272000000000001</v>
      </c>
      <c r="G14" t="s">
        <v>45</v>
      </c>
      <c r="J14">
        <f>E7+E15</f>
        <v>2.0343999999999998</v>
      </c>
      <c r="L14" s="5">
        <f>J14*10</f>
        <v>20.343999999999998</v>
      </c>
    </row>
    <row r="15" spans="1:12" x14ac:dyDescent="0.25">
      <c r="A15" t="s">
        <v>10</v>
      </c>
      <c r="B15">
        <v>18</v>
      </c>
      <c r="C15">
        <v>1.5</v>
      </c>
      <c r="D15">
        <v>184</v>
      </c>
      <c r="E15">
        <v>1.7670999999999999</v>
      </c>
    </row>
    <row r="16" spans="1:12" x14ac:dyDescent="0.25">
      <c r="G16" t="s">
        <v>228</v>
      </c>
    </row>
    <row r="17" spans="7:8" x14ac:dyDescent="0.25">
      <c r="G17" t="s">
        <v>7</v>
      </c>
      <c r="H17">
        <f>AVERAGE(B3,B8,B13,B14)</f>
        <v>19.75</v>
      </c>
    </row>
    <row r="18" spans="7:8" x14ac:dyDescent="0.25">
      <c r="G18" t="s">
        <v>21</v>
      </c>
      <c r="H18">
        <f>AVERAGE(B4,B5)</f>
        <v>15</v>
      </c>
    </row>
    <row r="19" spans="7:8" x14ac:dyDescent="0.25">
      <c r="G19" t="s">
        <v>9</v>
      </c>
      <c r="H19">
        <f>AVERAGE(B11,B12)</f>
        <v>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E213-559F-404E-A7D2-8D0B23A36C0B}">
  <dimension ref="A1:M18"/>
  <sheetViews>
    <sheetView workbookViewId="0">
      <selection activeCell="J19" sqref="J19"/>
    </sheetView>
  </sheetViews>
  <sheetFormatPr defaultRowHeight="15" x14ac:dyDescent="0.25"/>
  <sheetData>
    <row r="1" spans="1:13" x14ac:dyDescent="0.25">
      <c r="A1" t="s">
        <v>83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21</v>
      </c>
      <c r="B3">
        <v>22</v>
      </c>
      <c r="C3">
        <v>1.5</v>
      </c>
      <c r="D3">
        <v>304</v>
      </c>
      <c r="E3">
        <v>2.6398000000000001</v>
      </c>
      <c r="H3" t="s">
        <v>80</v>
      </c>
      <c r="K3">
        <f>D13+D14+D15</f>
        <v>1241</v>
      </c>
      <c r="M3" s="5">
        <f>K3*10</f>
        <v>12410</v>
      </c>
    </row>
    <row r="4" spans="1:13" x14ac:dyDescent="0.25">
      <c r="A4" t="s">
        <v>7</v>
      </c>
      <c r="B4" t="s">
        <v>135</v>
      </c>
      <c r="C4" t="s">
        <v>8</v>
      </c>
      <c r="F4" t="s">
        <v>135</v>
      </c>
      <c r="H4" t="s">
        <v>70</v>
      </c>
      <c r="K4">
        <f>D3</f>
        <v>304</v>
      </c>
      <c r="M4" s="5">
        <f>K4*10</f>
        <v>3040</v>
      </c>
    </row>
    <row r="5" spans="1:13" x14ac:dyDescent="0.25">
      <c r="A5" t="s">
        <v>10</v>
      </c>
      <c r="B5">
        <v>8</v>
      </c>
      <c r="C5" t="s">
        <v>8</v>
      </c>
      <c r="E5">
        <v>0.34910000000000002</v>
      </c>
      <c r="F5">
        <v>0.12</v>
      </c>
      <c r="H5" t="s">
        <v>41</v>
      </c>
      <c r="K5">
        <f>D6+D8</f>
        <v>279</v>
      </c>
      <c r="M5" s="5">
        <f>K5*10</f>
        <v>2790</v>
      </c>
    </row>
    <row r="6" spans="1:13" x14ac:dyDescent="0.25">
      <c r="A6" t="s">
        <v>10</v>
      </c>
      <c r="B6">
        <v>16</v>
      </c>
      <c r="C6">
        <v>1.5</v>
      </c>
      <c r="D6">
        <v>143</v>
      </c>
      <c r="E6">
        <v>1.3963000000000001</v>
      </c>
      <c r="M6" s="5"/>
    </row>
    <row r="7" spans="1:13" x14ac:dyDescent="0.25">
      <c r="A7" t="s">
        <v>9</v>
      </c>
      <c r="B7">
        <v>10</v>
      </c>
      <c r="C7" t="s">
        <v>8</v>
      </c>
      <c r="E7">
        <v>0.5454</v>
      </c>
      <c r="F7">
        <v>0.21</v>
      </c>
      <c r="H7" t="s">
        <v>62</v>
      </c>
      <c r="K7">
        <f>F5+F9+F10+F11+F12</f>
        <v>0.69800000000000006</v>
      </c>
      <c r="M7" s="5">
        <f>K7*10</f>
        <v>6.98</v>
      </c>
    </row>
    <row r="8" spans="1:13" x14ac:dyDescent="0.25">
      <c r="A8" t="s">
        <v>10</v>
      </c>
      <c r="B8">
        <v>18</v>
      </c>
      <c r="C8">
        <v>1</v>
      </c>
      <c r="D8">
        <v>136</v>
      </c>
      <c r="E8">
        <v>1.7670999999999999</v>
      </c>
      <c r="H8" t="s">
        <v>55</v>
      </c>
      <c r="K8">
        <f>F7</f>
        <v>0.21</v>
      </c>
      <c r="M8" s="5">
        <f>K8*10</f>
        <v>2.1</v>
      </c>
    </row>
    <row r="9" spans="1:13" x14ac:dyDescent="0.25">
      <c r="A9" t="s">
        <v>10</v>
      </c>
      <c r="B9">
        <v>13</v>
      </c>
      <c r="C9" t="s">
        <v>8</v>
      </c>
      <c r="E9">
        <v>0.92179999999999995</v>
      </c>
      <c r="F9">
        <v>0.35</v>
      </c>
      <c r="M9" s="5"/>
    </row>
    <row r="10" spans="1:13" x14ac:dyDescent="0.25">
      <c r="A10" t="s">
        <v>10</v>
      </c>
      <c r="B10">
        <v>7</v>
      </c>
      <c r="C10" t="s">
        <v>8</v>
      </c>
      <c r="E10">
        <v>0.26729999999999998</v>
      </c>
      <c r="F10">
        <v>8.0000000000000002E-3</v>
      </c>
      <c r="H10" t="s">
        <v>81</v>
      </c>
      <c r="K10">
        <f>E13+E14+E15</f>
        <v>7.7829999999999995</v>
      </c>
      <c r="M10" s="5">
        <f>K10*10</f>
        <v>77.83</v>
      </c>
    </row>
    <row r="11" spans="1:13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56</v>
      </c>
      <c r="K11">
        <f>E3</f>
        <v>2.6398000000000001</v>
      </c>
      <c r="M11" s="5">
        <f>K11*10</f>
        <v>26.398000000000003</v>
      </c>
    </row>
    <row r="12" spans="1:13" x14ac:dyDescent="0.25">
      <c r="A12" t="s">
        <v>10</v>
      </c>
      <c r="B12">
        <v>9</v>
      </c>
      <c r="C12" t="s">
        <v>8</v>
      </c>
      <c r="E12">
        <v>0.44180000000000003</v>
      </c>
      <c r="F12">
        <v>0.17</v>
      </c>
      <c r="H12" t="s">
        <v>45</v>
      </c>
      <c r="K12">
        <f>E5+E6+E8+E9+E10+E11+E12</f>
        <v>5.3396999999999997</v>
      </c>
      <c r="M12" s="5">
        <f>K12*10</f>
        <v>53.396999999999998</v>
      </c>
    </row>
    <row r="13" spans="1:13" x14ac:dyDescent="0.25">
      <c r="A13" t="s">
        <v>7</v>
      </c>
      <c r="B13">
        <v>19</v>
      </c>
      <c r="C13">
        <v>2</v>
      </c>
      <c r="D13">
        <v>281</v>
      </c>
      <c r="E13">
        <v>1.9689000000000001</v>
      </c>
      <c r="H13" t="s">
        <v>47</v>
      </c>
      <c r="K13">
        <f>E7</f>
        <v>0.5454</v>
      </c>
      <c r="M13" s="5">
        <f>K13*10</f>
        <v>5.4539999999999997</v>
      </c>
    </row>
    <row r="14" spans="1:13" x14ac:dyDescent="0.25">
      <c r="A14" t="s">
        <v>7</v>
      </c>
      <c r="B14">
        <v>25</v>
      </c>
      <c r="C14">
        <v>2.5</v>
      </c>
      <c r="D14">
        <v>610</v>
      </c>
      <c r="E14">
        <v>3.4087999999999998</v>
      </c>
    </row>
    <row r="15" spans="1:13" x14ac:dyDescent="0.25">
      <c r="A15" t="s">
        <v>7</v>
      </c>
      <c r="B15">
        <v>21</v>
      </c>
      <c r="C15">
        <v>2</v>
      </c>
      <c r="D15">
        <v>350</v>
      </c>
      <c r="E15">
        <v>2.4053</v>
      </c>
      <c r="H15" t="s">
        <v>228</v>
      </c>
    </row>
    <row r="16" spans="1:13" x14ac:dyDescent="0.25">
      <c r="H16" t="s">
        <v>7</v>
      </c>
      <c r="I16">
        <f>AVERAGE(B13,B14,B15)</f>
        <v>21.666666666666668</v>
      </c>
    </row>
    <row r="17" spans="8:9" x14ac:dyDescent="0.25">
      <c r="H17" t="s">
        <v>21</v>
      </c>
      <c r="I17">
        <f>B3</f>
        <v>22</v>
      </c>
    </row>
    <row r="18" spans="8:9" x14ac:dyDescent="0.25">
      <c r="H18" t="s">
        <v>10</v>
      </c>
      <c r="I18">
        <f>AVERAGE(B5,B6,B8,B9,B10,B11,B12)</f>
        <v>11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60EF3-648D-4DAE-BB74-594BAE38E775}">
  <dimension ref="A1:M20"/>
  <sheetViews>
    <sheetView workbookViewId="0">
      <selection activeCell="K19" sqref="K19"/>
    </sheetView>
  </sheetViews>
  <sheetFormatPr defaultRowHeight="15" x14ac:dyDescent="0.25"/>
  <sheetData>
    <row r="1" spans="1:13" x14ac:dyDescent="0.25">
      <c r="A1" t="s">
        <v>84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10</v>
      </c>
      <c r="B3">
        <v>6</v>
      </c>
      <c r="C3" t="s">
        <v>8</v>
      </c>
      <c r="E3">
        <v>0.1963</v>
      </c>
      <c r="F3">
        <v>0.05</v>
      </c>
      <c r="H3" t="s">
        <v>80</v>
      </c>
      <c r="K3">
        <f>D11+D14+D16</f>
        <v>1605</v>
      </c>
      <c r="M3" s="5">
        <f>K3*10</f>
        <v>16050</v>
      </c>
    </row>
    <row r="4" spans="1:13" x14ac:dyDescent="0.25">
      <c r="A4" t="s">
        <v>21</v>
      </c>
      <c r="B4">
        <v>20</v>
      </c>
      <c r="C4">
        <v>2.5</v>
      </c>
      <c r="D4">
        <v>370</v>
      </c>
      <c r="E4">
        <v>2.1817000000000002</v>
      </c>
      <c r="H4" t="s">
        <v>70</v>
      </c>
      <c r="K4">
        <f>D4+D5+D6</f>
        <v>912</v>
      </c>
      <c r="M4" s="5">
        <f>K4*10</f>
        <v>9120</v>
      </c>
    </row>
    <row r="5" spans="1:13" x14ac:dyDescent="0.25">
      <c r="A5" t="s">
        <v>21</v>
      </c>
      <c r="B5">
        <v>17</v>
      </c>
      <c r="C5">
        <v>1</v>
      </c>
      <c r="D5">
        <v>128</v>
      </c>
      <c r="E5">
        <v>1.5763</v>
      </c>
      <c r="H5" t="s">
        <v>41</v>
      </c>
      <c r="K5">
        <f>D8</f>
        <v>30</v>
      </c>
      <c r="M5" s="5">
        <f>K5*10</f>
        <v>300</v>
      </c>
    </row>
    <row r="6" spans="1:13" x14ac:dyDescent="0.25">
      <c r="A6" t="s">
        <v>21</v>
      </c>
      <c r="B6">
        <v>21</v>
      </c>
      <c r="C6">
        <v>2.5</v>
      </c>
      <c r="D6">
        <v>414</v>
      </c>
      <c r="E6">
        <v>2.4053</v>
      </c>
      <c r="M6" s="5"/>
    </row>
    <row r="7" spans="1:13" x14ac:dyDescent="0.25">
      <c r="A7" t="s">
        <v>10</v>
      </c>
      <c r="B7">
        <v>7</v>
      </c>
      <c r="C7" t="s">
        <v>8</v>
      </c>
      <c r="E7">
        <v>0.26729999999999998</v>
      </c>
      <c r="F7">
        <v>0.08</v>
      </c>
      <c r="H7" t="s">
        <v>62</v>
      </c>
      <c r="K7">
        <f>F3+F7+F10+F12+F15+F17</f>
        <v>0.75</v>
      </c>
      <c r="M7" s="5">
        <f>K7*10</f>
        <v>7.5</v>
      </c>
    </row>
    <row r="8" spans="1:13" x14ac:dyDescent="0.25">
      <c r="A8" t="s">
        <v>10</v>
      </c>
      <c r="B8">
        <v>13</v>
      </c>
      <c r="C8">
        <v>0.5</v>
      </c>
      <c r="D8">
        <v>30</v>
      </c>
      <c r="E8">
        <v>0.92179999999999995</v>
      </c>
      <c r="H8" t="s">
        <v>63</v>
      </c>
      <c r="K8">
        <f>F9+F13+F18+F19</f>
        <v>0.26</v>
      </c>
      <c r="M8" s="5">
        <f>K8*10</f>
        <v>2.6</v>
      </c>
    </row>
    <row r="9" spans="1:13" x14ac:dyDescent="0.25">
      <c r="A9" t="s">
        <v>9</v>
      </c>
      <c r="B9">
        <v>7</v>
      </c>
      <c r="C9" t="s">
        <v>8</v>
      </c>
      <c r="E9">
        <v>0.26729999999999998</v>
      </c>
      <c r="F9">
        <v>0.08</v>
      </c>
      <c r="M9" s="5"/>
    </row>
    <row r="10" spans="1:13" x14ac:dyDescent="0.25">
      <c r="A10" t="s">
        <v>10</v>
      </c>
      <c r="B10">
        <v>8</v>
      </c>
      <c r="C10" t="s">
        <v>8</v>
      </c>
      <c r="E10">
        <v>0.34910000000000002</v>
      </c>
      <c r="F10">
        <v>0.12</v>
      </c>
      <c r="H10" t="s">
        <v>81</v>
      </c>
      <c r="K10">
        <f>E11+E14+E16+E17</f>
        <v>9.2011000000000003</v>
      </c>
      <c r="M10" s="5">
        <f>K10*10</f>
        <v>92.010999999999996</v>
      </c>
    </row>
    <row r="11" spans="1:13" x14ac:dyDescent="0.25">
      <c r="A11" t="s">
        <v>7</v>
      </c>
      <c r="B11">
        <v>25</v>
      </c>
      <c r="C11">
        <v>2.5</v>
      </c>
      <c r="D11">
        <v>610</v>
      </c>
      <c r="E11">
        <v>3.4087999999999998</v>
      </c>
      <c r="H11" t="s">
        <v>56</v>
      </c>
      <c r="K11">
        <f>E4+E5+E6</f>
        <v>6.1632999999999996</v>
      </c>
      <c r="M11" s="5">
        <f>K11*10</f>
        <v>61.632999999999996</v>
      </c>
    </row>
    <row r="12" spans="1:13" x14ac:dyDescent="0.25">
      <c r="A12" t="s">
        <v>10</v>
      </c>
      <c r="B12">
        <v>7</v>
      </c>
      <c r="C12" t="s">
        <v>8</v>
      </c>
      <c r="E12">
        <v>0.26729999999999998</v>
      </c>
      <c r="F12">
        <v>0.08</v>
      </c>
      <c r="H12" t="s">
        <v>45</v>
      </c>
      <c r="K12">
        <f>E3+E7+E8+E10+E12+E15</f>
        <v>2.4436</v>
      </c>
      <c r="M12" s="5">
        <f>K12*10</f>
        <v>24.436</v>
      </c>
    </row>
    <row r="13" spans="1:13" x14ac:dyDescent="0.25">
      <c r="A13" t="s">
        <v>11</v>
      </c>
      <c r="B13">
        <v>7</v>
      </c>
      <c r="C13" t="s">
        <v>8</v>
      </c>
      <c r="E13">
        <v>0.26729999999999998</v>
      </c>
      <c r="F13">
        <v>0.08</v>
      </c>
      <c r="H13" t="s">
        <v>46</v>
      </c>
      <c r="K13">
        <f>E13</f>
        <v>0.26729999999999998</v>
      </c>
      <c r="M13" s="5">
        <f>K13*10</f>
        <v>2.673</v>
      </c>
    </row>
    <row r="14" spans="1:13" x14ac:dyDescent="0.25">
      <c r="A14" t="s">
        <v>7</v>
      </c>
      <c r="B14">
        <v>10</v>
      </c>
      <c r="C14">
        <v>0.5</v>
      </c>
      <c r="D14">
        <v>18</v>
      </c>
      <c r="E14">
        <v>0.5454</v>
      </c>
      <c r="H14" t="s">
        <v>47</v>
      </c>
      <c r="K14">
        <f>E9+E18+E19</f>
        <v>0.65990000000000004</v>
      </c>
      <c r="M14" s="5">
        <f>K14*10</f>
        <v>6.5990000000000002</v>
      </c>
    </row>
    <row r="15" spans="1:13" x14ac:dyDescent="0.25">
      <c r="A15" t="s">
        <v>10</v>
      </c>
      <c r="B15">
        <v>9</v>
      </c>
      <c r="C15" t="s">
        <v>8</v>
      </c>
      <c r="E15">
        <v>0.44180000000000003</v>
      </c>
      <c r="F15">
        <v>0.17</v>
      </c>
    </row>
    <row r="16" spans="1:13" x14ac:dyDescent="0.25">
      <c r="A16" t="s">
        <v>7</v>
      </c>
      <c r="B16">
        <v>29</v>
      </c>
      <c r="C16">
        <v>3</v>
      </c>
      <c r="D16">
        <v>977</v>
      </c>
      <c r="E16">
        <v>4.5869</v>
      </c>
      <c r="H16" t="s">
        <v>228</v>
      </c>
    </row>
    <row r="17" spans="1:9" x14ac:dyDescent="0.25">
      <c r="A17" t="s">
        <v>7</v>
      </c>
      <c r="B17">
        <v>11</v>
      </c>
      <c r="C17" t="s">
        <v>8</v>
      </c>
      <c r="E17">
        <v>0.66</v>
      </c>
      <c r="F17">
        <v>0.25</v>
      </c>
      <c r="H17" t="s">
        <v>7</v>
      </c>
      <c r="I17">
        <f>AVERAGE(B14,B16,B17)</f>
        <v>16.666666666666668</v>
      </c>
    </row>
    <row r="18" spans="1:9" x14ac:dyDescent="0.25">
      <c r="A18" t="s">
        <v>9</v>
      </c>
      <c r="B18">
        <v>6</v>
      </c>
      <c r="C18" t="s">
        <v>8</v>
      </c>
      <c r="E18">
        <v>0.1963</v>
      </c>
      <c r="F18">
        <v>0.05</v>
      </c>
      <c r="H18" t="s">
        <v>21</v>
      </c>
      <c r="I18">
        <f>AVERAGE(B4,B5,B6)</f>
        <v>19.333333333333332</v>
      </c>
    </row>
    <row r="19" spans="1:9" x14ac:dyDescent="0.25">
      <c r="A19" t="s">
        <v>9</v>
      </c>
      <c r="B19">
        <v>6</v>
      </c>
      <c r="C19" t="s">
        <v>8</v>
      </c>
      <c r="E19">
        <v>0.1963</v>
      </c>
      <c r="F19">
        <v>0.05</v>
      </c>
      <c r="H19" t="s">
        <v>10</v>
      </c>
      <c r="I19">
        <f>AVERAGE(B3,B7,B8,B10,B12,B15)</f>
        <v>8.3333333333333339</v>
      </c>
    </row>
    <row r="20" spans="1:9" x14ac:dyDescent="0.25">
      <c r="H20" t="s">
        <v>9</v>
      </c>
      <c r="I20">
        <f>AVERAGE(B9,B18,B19)</f>
        <v>6.333333333333333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EDD4F-ECBC-4794-B73F-1A3BD6CB7A27}">
  <dimension ref="A1:M22"/>
  <sheetViews>
    <sheetView workbookViewId="0">
      <selection activeCell="K19" sqref="K19"/>
    </sheetView>
  </sheetViews>
  <sheetFormatPr defaultRowHeight="15" x14ac:dyDescent="0.25"/>
  <sheetData>
    <row r="1" spans="1:13" x14ac:dyDescent="0.25">
      <c r="A1" t="s">
        <v>85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10</v>
      </c>
      <c r="B3">
        <v>8</v>
      </c>
      <c r="C3" t="s">
        <v>8</v>
      </c>
      <c r="E3">
        <v>0.34910000000000002</v>
      </c>
      <c r="F3">
        <v>0.12</v>
      </c>
      <c r="H3" t="s">
        <v>80</v>
      </c>
      <c r="K3">
        <f>D21</f>
        <v>290</v>
      </c>
      <c r="M3" s="5">
        <f>K3*10</f>
        <v>2900</v>
      </c>
    </row>
    <row r="4" spans="1:13" x14ac:dyDescent="0.25">
      <c r="A4" t="s">
        <v>10</v>
      </c>
      <c r="B4">
        <v>10</v>
      </c>
      <c r="C4" t="s">
        <v>8</v>
      </c>
      <c r="E4">
        <v>0.5454</v>
      </c>
      <c r="F4">
        <v>0.21</v>
      </c>
      <c r="H4" t="s">
        <v>41</v>
      </c>
      <c r="K4">
        <f>D7+D10+D12+D16+D22</f>
        <v>396</v>
      </c>
      <c r="M4" s="5">
        <f>K4*10</f>
        <v>3960</v>
      </c>
    </row>
    <row r="5" spans="1:13" x14ac:dyDescent="0.25">
      <c r="A5" t="s">
        <v>10</v>
      </c>
      <c r="B5">
        <v>7</v>
      </c>
      <c r="C5" t="s">
        <v>8</v>
      </c>
      <c r="E5">
        <v>0.26729999999999998</v>
      </c>
      <c r="F5">
        <v>0.08</v>
      </c>
      <c r="M5" s="5"/>
    </row>
    <row r="6" spans="1:13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H6" t="s">
        <v>62</v>
      </c>
      <c r="K6">
        <f>F3+F4+F5+F6+F8+F9+F11+F13+F14+F15+F17</f>
        <v>2.02</v>
      </c>
      <c r="M6" s="5">
        <f>K6*10</f>
        <v>20.2</v>
      </c>
    </row>
    <row r="7" spans="1:13" x14ac:dyDescent="0.25">
      <c r="A7" t="s">
        <v>10</v>
      </c>
      <c r="B7">
        <v>14</v>
      </c>
      <c r="C7">
        <v>0.5</v>
      </c>
      <c r="D7">
        <v>35</v>
      </c>
      <c r="E7">
        <v>1.069</v>
      </c>
      <c r="H7" t="s">
        <v>55</v>
      </c>
      <c r="K7">
        <f>F18+F19+F20</f>
        <v>0.43000000000000005</v>
      </c>
      <c r="M7" s="5">
        <f>K7*10</f>
        <v>4.3000000000000007</v>
      </c>
    </row>
    <row r="8" spans="1:13" x14ac:dyDescent="0.25">
      <c r="A8" t="s">
        <v>10</v>
      </c>
      <c r="B8">
        <v>10</v>
      </c>
      <c r="C8" t="s">
        <v>8</v>
      </c>
      <c r="E8">
        <v>0.5454</v>
      </c>
      <c r="F8">
        <v>0.21</v>
      </c>
      <c r="M8" s="5"/>
    </row>
    <row r="9" spans="1:13" x14ac:dyDescent="0.25">
      <c r="A9" t="s">
        <v>10</v>
      </c>
      <c r="B9">
        <v>11</v>
      </c>
      <c r="C9" t="s">
        <v>8</v>
      </c>
      <c r="E9">
        <v>0.66</v>
      </c>
      <c r="F9">
        <v>0.25</v>
      </c>
      <c r="H9" t="s">
        <v>81</v>
      </c>
      <c r="K9">
        <f>E21</f>
        <v>3.4087999999999998</v>
      </c>
      <c r="M9" s="5">
        <f>K9*10</f>
        <v>34.088000000000001</v>
      </c>
    </row>
    <row r="10" spans="1:13" x14ac:dyDescent="0.25">
      <c r="A10" t="s">
        <v>10</v>
      </c>
      <c r="B10">
        <v>15</v>
      </c>
      <c r="C10">
        <v>1.5</v>
      </c>
      <c r="D10">
        <v>124</v>
      </c>
      <c r="E10">
        <v>1.2272000000000001</v>
      </c>
      <c r="H10" t="s">
        <v>45</v>
      </c>
      <c r="K10">
        <f>SUM(E3:E17)+E22</f>
        <v>11.208399999999999</v>
      </c>
      <c r="M10" s="5">
        <f>K10*10</f>
        <v>112.08399999999999</v>
      </c>
    </row>
    <row r="11" spans="1:13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46</v>
      </c>
      <c r="K11">
        <f>E19+E20</f>
        <v>0.98720000000000008</v>
      </c>
      <c r="M11" s="5">
        <f>K11*10</f>
        <v>9.8719999999999999</v>
      </c>
    </row>
    <row r="12" spans="1:13" x14ac:dyDescent="0.25">
      <c r="A12" t="s">
        <v>10</v>
      </c>
      <c r="B12">
        <v>14</v>
      </c>
      <c r="C12">
        <v>1</v>
      </c>
      <c r="D12">
        <v>78</v>
      </c>
      <c r="E12">
        <v>1.069</v>
      </c>
      <c r="H12" t="s">
        <v>47</v>
      </c>
      <c r="K12">
        <f>E18</f>
        <v>0.1963</v>
      </c>
      <c r="M12" s="5">
        <f>K12*10</f>
        <v>1.9630000000000001</v>
      </c>
    </row>
    <row r="13" spans="1:13" x14ac:dyDescent="0.25">
      <c r="A13" t="s">
        <v>10</v>
      </c>
      <c r="B13">
        <v>7</v>
      </c>
      <c r="C13" t="s">
        <v>8</v>
      </c>
      <c r="E13">
        <v>0.26729999999999998</v>
      </c>
      <c r="F13">
        <v>0.08</v>
      </c>
    </row>
    <row r="14" spans="1:13" x14ac:dyDescent="0.25">
      <c r="A14" t="s">
        <v>10</v>
      </c>
      <c r="B14">
        <v>10</v>
      </c>
      <c r="C14" t="s">
        <v>8</v>
      </c>
      <c r="E14">
        <v>0.5454</v>
      </c>
      <c r="F14">
        <v>0.21</v>
      </c>
      <c r="H14" t="s">
        <v>228</v>
      </c>
    </row>
    <row r="15" spans="1:13" x14ac:dyDescent="0.25">
      <c r="A15" t="s">
        <v>10</v>
      </c>
      <c r="B15">
        <v>17</v>
      </c>
      <c r="C15" t="s">
        <v>8</v>
      </c>
      <c r="E15">
        <v>1.5763</v>
      </c>
      <c r="F15">
        <v>0.55000000000000004</v>
      </c>
      <c r="H15" t="s">
        <v>10</v>
      </c>
      <c r="I15">
        <f>AVERAGE(B3,B4,B5,B6,B7,B8,B9,B10,B11,B12,B13,B14,B15,B16,B17,B22)</f>
        <v>10.8125</v>
      </c>
    </row>
    <row r="16" spans="1:13" x14ac:dyDescent="0.25">
      <c r="A16" t="s">
        <v>10</v>
      </c>
      <c r="B16">
        <v>13</v>
      </c>
      <c r="C16">
        <v>1</v>
      </c>
      <c r="D16">
        <v>67</v>
      </c>
      <c r="E16">
        <v>0.92179999999999995</v>
      </c>
      <c r="H16" t="s">
        <v>7</v>
      </c>
      <c r="I16">
        <f>B21</f>
        <v>25</v>
      </c>
    </row>
    <row r="17" spans="1:9" x14ac:dyDescent="0.25">
      <c r="A17" t="s">
        <v>10</v>
      </c>
      <c r="B17">
        <v>6</v>
      </c>
      <c r="C17" t="s">
        <v>8</v>
      </c>
      <c r="E17">
        <v>0.1963</v>
      </c>
      <c r="F17">
        <v>0.05</v>
      </c>
      <c r="H17" t="s">
        <v>11</v>
      </c>
      <c r="I17">
        <f>AVERAGE(B19,B20)</f>
        <v>9.5</v>
      </c>
    </row>
    <row r="18" spans="1:9" x14ac:dyDescent="0.25">
      <c r="A18" t="s">
        <v>9</v>
      </c>
      <c r="B18">
        <v>6</v>
      </c>
      <c r="C18" t="s">
        <v>8</v>
      </c>
      <c r="E18">
        <v>0.1963</v>
      </c>
      <c r="F18">
        <v>0.05</v>
      </c>
    </row>
    <row r="19" spans="1:9" x14ac:dyDescent="0.25">
      <c r="A19" t="s">
        <v>11</v>
      </c>
      <c r="B19">
        <v>9</v>
      </c>
      <c r="C19" t="s">
        <v>8</v>
      </c>
      <c r="E19">
        <v>0.44180000000000003</v>
      </c>
      <c r="F19">
        <v>0.17</v>
      </c>
    </row>
    <row r="20" spans="1:9" x14ac:dyDescent="0.25">
      <c r="A20" t="s">
        <v>11</v>
      </c>
      <c r="B20">
        <v>10</v>
      </c>
      <c r="C20" t="s">
        <v>8</v>
      </c>
      <c r="E20">
        <v>0.5454</v>
      </c>
      <c r="F20">
        <v>0.21</v>
      </c>
    </row>
    <row r="21" spans="1:9" x14ac:dyDescent="0.25">
      <c r="A21" t="s">
        <v>7</v>
      </c>
      <c r="B21">
        <v>25</v>
      </c>
      <c r="C21">
        <v>1</v>
      </c>
      <c r="D21">
        <v>290</v>
      </c>
      <c r="E21">
        <v>3.4087999999999998</v>
      </c>
    </row>
    <row r="22" spans="1:9" x14ac:dyDescent="0.25">
      <c r="A22" t="s">
        <v>10</v>
      </c>
      <c r="B22">
        <v>15</v>
      </c>
      <c r="C22">
        <v>1</v>
      </c>
      <c r="D22">
        <v>92</v>
      </c>
      <c r="E22">
        <v>1.2272000000000001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35C0-67FF-4F8B-BC37-45553BD95162}">
  <dimension ref="A1:M17"/>
  <sheetViews>
    <sheetView workbookViewId="0">
      <selection activeCell="I18" sqref="I18"/>
    </sheetView>
  </sheetViews>
  <sheetFormatPr defaultRowHeight="15" x14ac:dyDescent="0.25"/>
  <sheetData>
    <row r="1" spans="1:13" x14ac:dyDescent="0.25">
      <c r="A1" t="s">
        <v>86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26</v>
      </c>
      <c r="C3" t="s">
        <v>8</v>
      </c>
      <c r="E3">
        <v>3.6869999999999998</v>
      </c>
      <c r="F3">
        <v>1.35</v>
      </c>
      <c r="H3" t="s">
        <v>68</v>
      </c>
      <c r="K3">
        <f>D15+D16</f>
        <v>186</v>
      </c>
      <c r="M3" s="5">
        <f>K3*10</f>
        <v>1860</v>
      </c>
    </row>
    <row r="4" spans="1:13" x14ac:dyDescent="0.25">
      <c r="A4" t="s">
        <v>29</v>
      </c>
      <c r="B4">
        <v>6</v>
      </c>
      <c r="C4" t="s">
        <v>8</v>
      </c>
      <c r="E4">
        <v>0.1963</v>
      </c>
      <c r="F4">
        <v>0.05</v>
      </c>
      <c r="M4" s="5"/>
    </row>
    <row r="5" spans="1:13" x14ac:dyDescent="0.25">
      <c r="A5" t="s">
        <v>10</v>
      </c>
      <c r="B5">
        <v>8</v>
      </c>
      <c r="C5" t="s">
        <v>8</v>
      </c>
      <c r="E5">
        <v>0.44180000000000003</v>
      </c>
      <c r="F5">
        <v>0.12</v>
      </c>
      <c r="H5" t="s">
        <v>62</v>
      </c>
      <c r="K5">
        <f>F3+F5+F6+F7+F10+F11+F17</f>
        <v>2.0200000000000005</v>
      </c>
      <c r="M5" s="5">
        <f>K5*10</f>
        <v>20.200000000000003</v>
      </c>
    </row>
    <row r="6" spans="1:13" x14ac:dyDescent="0.25">
      <c r="A6" t="s">
        <v>10</v>
      </c>
      <c r="B6">
        <v>8</v>
      </c>
      <c r="C6" t="s">
        <v>8</v>
      </c>
      <c r="E6">
        <v>0.44180000000000003</v>
      </c>
      <c r="F6">
        <v>0.12</v>
      </c>
      <c r="H6" t="s">
        <v>55</v>
      </c>
      <c r="K6">
        <f>F4+F8+F9+F12+F13+F14</f>
        <v>0.63</v>
      </c>
      <c r="M6" s="5">
        <f>K6*10</f>
        <v>6.3</v>
      </c>
    </row>
    <row r="7" spans="1:13" x14ac:dyDescent="0.25">
      <c r="A7" t="s">
        <v>10</v>
      </c>
      <c r="B7">
        <v>8</v>
      </c>
      <c r="C7" t="s">
        <v>8</v>
      </c>
      <c r="E7">
        <v>0.44180000000000003</v>
      </c>
      <c r="F7">
        <v>0.12</v>
      </c>
      <c r="M7" s="5"/>
    </row>
    <row r="8" spans="1:13" x14ac:dyDescent="0.25">
      <c r="A8" t="s">
        <v>11</v>
      </c>
      <c r="B8">
        <v>10</v>
      </c>
      <c r="C8" t="s">
        <v>8</v>
      </c>
      <c r="E8">
        <v>0.5454</v>
      </c>
      <c r="F8">
        <v>0.21</v>
      </c>
      <c r="H8" t="s">
        <v>81</v>
      </c>
      <c r="K8">
        <f>E3</f>
        <v>3.6869999999999998</v>
      </c>
      <c r="M8" s="5">
        <f>K8*10</f>
        <v>36.869999999999997</v>
      </c>
    </row>
    <row r="9" spans="1:13" x14ac:dyDescent="0.25">
      <c r="A9" t="s">
        <v>29</v>
      </c>
      <c r="B9">
        <v>7</v>
      </c>
      <c r="C9" t="s">
        <v>8</v>
      </c>
      <c r="E9">
        <v>0.26729999999999998</v>
      </c>
      <c r="F9">
        <v>0.08</v>
      </c>
      <c r="H9" t="s">
        <v>45</v>
      </c>
      <c r="K9">
        <f>E5+E6+E7+E10+E11+E17</f>
        <v>2.2633999999999999</v>
      </c>
      <c r="M9" s="5">
        <f>K9*10</f>
        <v>22.634</v>
      </c>
    </row>
    <row r="10" spans="1:13" x14ac:dyDescent="0.25">
      <c r="A10" t="s">
        <v>10</v>
      </c>
      <c r="B10">
        <v>6</v>
      </c>
      <c r="C10" t="s">
        <v>8</v>
      </c>
      <c r="E10">
        <v>0.1963</v>
      </c>
      <c r="F10">
        <v>0.05</v>
      </c>
      <c r="H10" t="s">
        <v>46</v>
      </c>
      <c r="K10">
        <f>E8+E15+E16</f>
        <v>3.2725</v>
      </c>
      <c r="M10" s="5">
        <f>K10*10</f>
        <v>32.725000000000001</v>
      </c>
    </row>
    <row r="11" spans="1:13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87</v>
      </c>
      <c r="K11">
        <f>E4+E13</f>
        <v>0.3926</v>
      </c>
      <c r="M11" s="5">
        <f>K11*10</f>
        <v>3.9260000000000002</v>
      </c>
    </row>
    <row r="12" spans="1:13" x14ac:dyDescent="0.25">
      <c r="A12" t="s">
        <v>9</v>
      </c>
      <c r="B12">
        <v>8</v>
      </c>
      <c r="C12" t="s">
        <v>8</v>
      </c>
      <c r="E12">
        <v>0.44180000000000003</v>
      </c>
      <c r="F12">
        <v>0.12</v>
      </c>
      <c r="H12" t="s">
        <v>47</v>
      </c>
      <c r="K12">
        <f>E12+E14</f>
        <v>0.88360000000000005</v>
      </c>
      <c r="M12" s="5">
        <f>K12*10</f>
        <v>8.8360000000000003</v>
      </c>
    </row>
    <row r="13" spans="1:13" x14ac:dyDescent="0.25">
      <c r="A13" t="s">
        <v>29</v>
      </c>
      <c r="B13">
        <v>6</v>
      </c>
      <c r="C13" t="s">
        <v>8</v>
      </c>
      <c r="E13">
        <v>0.1963</v>
      </c>
      <c r="F13">
        <v>0.05</v>
      </c>
    </row>
    <row r="14" spans="1:13" x14ac:dyDescent="0.25">
      <c r="A14" t="s">
        <v>9</v>
      </c>
      <c r="B14">
        <v>8</v>
      </c>
      <c r="C14" t="s">
        <v>8</v>
      </c>
      <c r="E14">
        <v>0.44180000000000003</v>
      </c>
      <c r="F14">
        <v>0.12</v>
      </c>
      <c r="H14" t="s">
        <v>228</v>
      </c>
    </row>
    <row r="15" spans="1:13" x14ac:dyDescent="0.25">
      <c r="A15" t="s">
        <v>11</v>
      </c>
      <c r="B15">
        <v>10</v>
      </c>
      <c r="C15">
        <v>0.5</v>
      </c>
      <c r="D15">
        <v>15</v>
      </c>
      <c r="E15">
        <v>0.5454</v>
      </c>
      <c r="H15" t="s">
        <v>7</v>
      </c>
      <c r="I15">
        <f>AVERAGE(B3)</f>
        <v>26</v>
      </c>
    </row>
    <row r="16" spans="1:13" x14ac:dyDescent="0.25">
      <c r="A16" t="s">
        <v>11</v>
      </c>
      <c r="B16">
        <v>20</v>
      </c>
      <c r="C16">
        <v>1</v>
      </c>
      <c r="D16">
        <v>171</v>
      </c>
      <c r="E16">
        <v>2.1817000000000002</v>
      </c>
      <c r="H16" t="s">
        <v>10</v>
      </c>
      <c r="I16">
        <f>AVERAGE(B5,B6,B7,B10,B11,B17)</f>
        <v>7.666666666666667</v>
      </c>
    </row>
    <row r="17" spans="1:9" x14ac:dyDescent="0.25">
      <c r="A17" t="s">
        <v>10</v>
      </c>
      <c r="B17">
        <v>10</v>
      </c>
      <c r="C17" t="s">
        <v>8</v>
      </c>
      <c r="E17">
        <v>0.5454</v>
      </c>
      <c r="F17">
        <v>0.21</v>
      </c>
      <c r="H17" t="s">
        <v>11</v>
      </c>
      <c r="I17">
        <f>AVERAGE(B15,B16,B8)</f>
        <v>13.333333333333334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AA76-9253-4722-8E2F-BF39529F9539}">
  <dimension ref="A1:M18"/>
  <sheetViews>
    <sheetView workbookViewId="0">
      <selection activeCell="K19" sqref="K19"/>
    </sheetView>
  </sheetViews>
  <sheetFormatPr defaultRowHeight="15" x14ac:dyDescent="0.25"/>
  <sheetData>
    <row r="1" spans="1:13" x14ac:dyDescent="0.25">
      <c r="A1" t="s">
        <v>88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20</v>
      </c>
      <c r="C3">
        <v>1.5</v>
      </c>
      <c r="D3">
        <v>248</v>
      </c>
      <c r="E3">
        <v>2.1817000000000002</v>
      </c>
      <c r="H3" t="s">
        <v>90</v>
      </c>
      <c r="K3">
        <f>D3+D5+D6+D7+D8+D12</f>
        <v>1929</v>
      </c>
      <c r="M3" s="5">
        <f>K3*10</f>
        <v>19290</v>
      </c>
    </row>
    <row r="4" spans="1:13" x14ac:dyDescent="0.25">
      <c r="A4" t="s">
        <v>89</v>
      </c>
      <c r="B4">
        <v>7</v>
      </c>
      <c r="C4" t="s">
        <v>8</v>
      </c>
      <c r="E4">
        <v>0.26729999999999998</v>
      </c>
      <c r="F4">
        <v>0.08</v>
      </c>
      <c r="H4" t="s">
        <v>41</v>
      </c>
      <c r="K4">
        <f>D10</f>
        <v>35</v>
      </c>
      <c r="M4" s="5">
        <f>K4*10</f>
        <v>350</v>
      </c>
    </row>
    <row r="5" spans="1:13" x14ac:dyDescent="0.25">
      <c r="A5" t="s">
        <v>7</v>
      </c>
      <c r="B5">
        <v>28</v>
      </c>
      <c r="C5">
        <v>1</v>
      </c>
      <c r="D5">
        <v>367</v>
      </c>
      <c r="E5">
        <v>4.2760999999999996</v>
      </c>
      <c r="H5" t="s">
        <v>68</v>
      </c>
      <c r="K5">
        <f>D11</f>
        <v>211</v>
      </c>
      <c r="M5" s="5">
        <f>K5*10</f>
        <v>2110</v>
      </c>
    </row>
    <row r="6" spans="1:13" x14ac:dyDescent="0.25">
      <c r="A6" t="s">
        <v>7</v>
      </c>
      <c r="B6">
        <v>25</v>
      </c>
      <c r="C6">
        <v>2</v>
      </c>
      <c r="D6">
        <v>514</v>
      </c>
      <c r="E6">
        <v>3.4087999999999998</v>
      </c>
      <c r="M6" s="5"/>
    </row>
    <row r="7" spans="1:13" x14ac:dyDescent="0.25">
      <c r="A7" t="s">
        <v>7</v>
      </c>
      <c r="B7">
        <v>17</v>
      </c>
      <c r="C7">
        <v>2</v>
      </c>
      <c r="D7">
        <v>219</v>
      </c>
      <c r="E7">
        <v>1.5763</v>
      </c>
      <c r="H7" t="s">
        <v>62</v>
      </c>
      <c r="K7">
        <f>F9</f>
        <v>0.08</v>
      </c>
      <c r="M7" s="5">
        <f>K7*10</f>
        <v>0.8</v>
      </c>
    </row>
    <row r="8" spans="1:13" x14ac:dyDescent="0.25">
      <c r="A8" t="s">
        <v>7</v>
      </c>
      <c r="B8">
        <v>24</v>
      </c>
      <c r="C8">
        <v>2</v>
      </c>
      <c r="D8">
        <v>469</v>
      </c>
      <c r="E8">
        <v>3.1415999999999999</v>
      </c>
      <c r="H8" t="s">
        <v>63</v>
      </c>
      <c r="K8">
        <f>F4+F13</f>
        <v>0.33</v>
      </c>
      <c r="M8" s="5">
        <f>K8*10</f>
        <v>3.3000000000000003</v>
      </c>
    </row>
    <row r="9" spans="1:13" x14ac:dyDescent="0.25">
      <c r="A9" t="s">
        <v>10</v>
      </c>
      <c r="B9">
        <v>7</v>
      </c>
      <c r="C9" t="s">
        <v>8</v>
      </c>
      <c r="E9">
        <v>0.26729999999999998</v>
      </c>
      <c r="F9">
        <v>0.08</v>
      </c>
      <c r="M9" s="5"/>
    </row>
    <row r="10" spans="1:13" x14ac:dyDescent="0.25">
      <c r="A10" t="s">
        <v>10</v>
      </c>
      <c r="B10">
        <v>11</v>
      </c>
      <c r="C10">
        <v>0.5</v>
      </c>
      <c r="D10">
        <v>35</v>
      </c>
      <c r="E10">
        <v>0.66</v>
      </c>
      <c r="H10" t="s">
        <v>81</v>
      </c>
      <c r="K10">
        <f>E3+E5+E6+E7+E8+E12</f>
        <v>15.653500000000001</v>
      </c>
      <c r="M10" s="5">
        <f>K10*10</f>
        <v>156.53500000000003</v>
      </c>
    </row>
    <row r="11" spans="1:13" x14ac:dyDescent="0.25">
      <c r="A11" t="s">
        <v>11</v>
      </c>
      <c r="B11">
        <v>22</v>
      </c>
      <c r="C11">
        <v>1</v>
      </c>
      <c r="D11">
        <v>211</v>
      </c>
      <c r="E11">
        <v>2.6398000000000001</v>
      </c>
      <c r="H11" t="s">
        <v>45</v>
      </c>
      <c r="K11">
        <f>E9+E10</f>
        <v>0.92730000000000001</v>
      </c>
      <c r="M11" s="5">
        <f>K11*10</f>
        <v>9.2729999999999997</v>
      </c>
    </row>
    <row r="12" spans="1:13" x14ac:dyDescent="0.25">
      <c r="A12" t="s">
        <v>7</v>
      </c>
      <c r="B12">
        <v>14</v>
      </c>
      <c r="C12">
        <v>1.5</v>
      </c>
      <c r="D12">
        <v>112</v>
      </c>
      <c r="E12">
        <v>1.069</v>
      </c>
      <c r="H12" t="s">
        <v>46</v>
      </c>
      <c r="K12">
        <f>E11</f>
        <v>2.6398000000000001</v>
      </c>
      <c r="M12" s="5">
        <f>K12*10</f>
        <v>26.398000000000003</v>
      </c>
    </row>
    <row r="13" spans="1:13" x14ac:dyDescent="0.25">
      <c r="A13" t="s">
        <v>9</v>
      </c>
      <c r="B13">
        <v>11</v>
      </c>
      <c r="C13" t="s">
        <v>8</v>
      </c>
      <c r="E13">
        <v>0.66</v>
      </c>
      <c r="F13">
        <v>0.25</v>
      </c>
      <c r="H13" t="s">
        <v>47</v>
      </c>
      <c r="K13">
        <f>E13</f>
        <v>0.66</v>
      </c>
      <c r="M13" s="5">
        <f>K13*10</f>
        <v>6.6000000000000005</v>
      </c>
    </row>
    <row r="14" spans="1:13" x14ac:dyDescent="0.25">
      <c r="H14" t="s">
        <v>117</v>
      </c>
      <c r="K14">
        <f>E4</f>
        <v>0.26729999999999998</v>
      </c>
      <c r="M14" s="5">
        <f>K14*10</f>
        <v>2.673</v>
      </c>
    </row>
    <row r="16" spans="1:13" x14ac:dyDescent="0.25">
      <c r="H16" t="s">
        <v>228</v>
      </c>
    </row>
    <row r="17" spans="8:9" x14ac:dyDescent="0.25">
      <c r="H17" t="s">
        <v>7</v>
      </c>
      <c r="I17">
        <f>AVERAGE(B3,B5,B6,B7,B8,B12)</f>
        <v>21.333333333333332</v>
      </c>
    </row>
    <row r="18" spans="8:9" x14ac:dyDescent="0.25">
      <c r="H18" t="s">
        <v>11</v>
      </c>
      <c r="I18">
        <v>22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FD6D-094F-48FB-B1B3-49D6B3F066CB}">
  <dimension ref="A1:M19"/>
  <sheetViews>
    <sheetView workbookViewId="0">
      <selection activeCell="L20" sqref="L20"/>
    </sheetView>
  </sheetViews>
  <sheetFormatPr defaultRowHeight="15" x14ac:dyDescent="0.25"/>
  <sheetData>
    <row r="1" spans="1:13" x14ac:dyDescent="0.25">
      <c r="A1" t="s">
        <v>91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29</v>
      </c>
      <c r="C3">
        <v>1.5</v>
      </c>
      <c r="D3">
        <v>551</v>
      </c>
      <c r="E3">
        <v>4.5869</v>
      </c>
      <c r="H3" t="s">
        <v>90</v>
      </c>
      <c r="K3">
        <f>D3+D4</f>
        <v>586</v>
      </c>
      <c r="M3" s="5">
        <f>K3*10</f>
        <v>5860</v>
      </c>
    </row>
    <row r="4" spans="1:13" x14ac:dyDescent="0.25">
      <c r="A4" t="s">
        <v>7</v>
      </c>
      <c r="B4">
        <v>13</v>
      </c>
      <c r="C4">
        <v>0.5</v>
      </c>
      <c r="D4">
        <v>35</v>
      </c>
      <c r="E4">
        <v>0.92179999999999995</v>
      </c>
      <c r="H4" t="s">
        <v>49</v>
      </c>
      <c r="K4">
        <f>D9+D12</f>
        <v>55</v>
      </c>
      <c r="M4" s="5">
        <f>K4*10</f>
        <v>550</v>
      </c>
    </row>
    <row r="5" spans="1:13" x14ac:dyDescent="0.25">
      <c r="A5" t="s">
        <v>29</v>
      </c>
      <c r="B5">
        <v>8</v>
      </c>
      <c r="C5" t="s">
        <v>8</v>
      </c>
      <c r="E5">
        <v>0.34910000000000002</v>
      </c>
      <c r="F5">
        <v>0.12</v>
      </c>
      <c r="M5" s="5"/>
    </row>
    <row r="6" spans="1:13" x14ac:dyDescent="0.25">
      <c r="A6" t="s">
        <v>9</v>
      </c>
      <c r="B6">
        <v>11</v>
      </c>
      <c r="C6" t="s">
        <v>8</v>
      </c>
      <c r="E6">
        <v>0.66</v>
      </c>
      <c r="M6" s="5"/>
    </row>
    <row r="7" spans="1:13" x14ac:dyDescent="0.25">
      <c r="A7" t="s">
        <v>9</v>
      </c>
      <c r="B7">
        <v>8</v>
      </c>
      <c r="C7" t="s">
        <v>8</v>
      </c>
      <c r="E7">
        <v>0.34910000000000002</v>
      </c>
      <c r="F7">
        <v>0.12</v>
      </c>
      <c r="H7" t="s">
        <v>63</v>
      </c>
      <c r="K7">
        <f>SUM(F3:F15)</f>
        <v>0.99</v>
      </c>
      <c r="M7" s="5">
        <f>K7*10</f>
        <v>9.9</v>
      </c>
    </row>
    <row r="8" spans="1:13" x14ac:dyDescent="0.25">
      <c r="A8" t="s">
        <v>92</v>
      </c>
      <c r="B8">
        <v>7</v>
      </c>
      <c r="C8" t="s">
        <v>8</v>
      </c>
      <c r="E8">
        <v>0.26729999999999998</v>
      </c>
      <c r="F8">
        <v>0.08</v>
      </c>
      <c r="M8" s="5"/>
    </row>
    <row r="9" spans="1:13" x14ac:dyDescent="0.25">
      <c r="A9" t="s">
        <v>9</v>
      </c>
      <c r="B9">
        <v>12</v>
      </c>
      <c r="C9">
        <v>0.5</v>
      </c>
      <c r="D9">
        <v>25</v>
      </c>
      <c r="E9">
        <v>0.78539999999999999</v>
      </c>
      <c r="H9" t="s">
        <v>81</v>
      </c>
      <c r="K9">
        <f>E3+E4</f>
        <v>5.5087000000000002</v>
      </c>
      <c r="M9" s="5">
        <f>K9*10</f>
        <v>55.087000000000003</v>
      </c>
    </row>
    <row r="10" spans="1:13" x14ac:dyDescent="0.25">
      <c r="A10" t="s">
        <v>9</v>
      </c>
      <c r="B10">
        <v>6</v>
      </c>
      <c r="C10" t="s">
        <v>8</v>
      </c>
      <c r="E10">
        <v>0.1963</v>
      </c>
      <c r="F10">
        <v>0.05</v>
      </c>
      <c r="H10" t="s">
        <v>47</v>
      </c>
      <c r="K10">
        <f>E6+E7+E9+E10+E11+E12</f>
        <v>3.2617000000000003</v>
      </c>
      <c r="M10" s="5">
        <f>K10*10</f>
        <v>32.617000000000004</v>
      </c>
    </row>
    <row r="11" spans="1:13" x14ac:dyDescent="0.25">
      <c r="A11" t="s">
        <v>9</v>
      </c>
      <c r="B11">
        <v>8</v>
      </c>
      <c r="C11" t="s">
        <v>8</v>
      </c>
      <c r="E11">
        <v>0.34910000000000002</v>
      </c>
      <c r="F11">
        <v>0.12</v>
      </c>
      <c r="H11" t="s">
        <v>46</v>
      </c>
      <c r="K11">
        <f>E13+E15</f>
        <v>0.98720000000000008</v>
      </c>
      <c r="M11" s="5">
        <f>K11*10</f>
        <v>9.8719999999999999</v>
      </c>
    </row>
    <row r="12" spans="1:13" x14ac:dyDescent="0.25">
      <c r="A12" t="s">
        <v>9</v>
      </c>
      <c r="B12">
        <v>13</v>
      </c>
      <c r="C12">
        <v>0.5</v>
      </c>
      <c r="D12">
        <v>30</v>
      </c>
      <c r="E12">
        <v>0.92179999999999995</v>
      </c>
      <c r="H12" t="s">
        <v>87</v>
      </c>
      <c r="K12">
        <f>E5</f>
        <v>0.34910000000000002</v>
      </c>
      <c r="M12" s="5">
        <f>K12*10</f>
        <v>3.4910000000000001</v>
      </c>
    </row>
    <row r="13" spans="1:13" x14ac:dyDescent="0.25">
      <c r="A13" t="s">
        <v>11</v>
      </c>
      <c r="B13">
        <v>10</v>
      </c>
      <c r="C13" t="s">
        <v>8</v>
      </c>
      <c r="E13">
        <v>0.5454</v>
      </c>
      <c r="F13">
        <v>0.21</v>
      </c>
      <c r="H13" t="s">
        <v>93</v>
      </c>
      <c r="K13">
        <f>E8+E14</f>
        <v>0.61640000000000006</v>
      </c>
      <c r="M13" s="5">
        <f>K13*10</f>
        <v>6.1640000000000006</v>
      </c>
    </row>
    <row r="14" spans="1:13" x14ac:dyDescent="0.25">
      <c r="A14" t="s">
        <v>92</v>
      </c>
      <c r="B14">
        <v>8</v>
      </c>
      <c r="C14" t="s">
        <v>8</v>
      </c>
      <c r="E14">
        <v>0.34910000000000002</v>
      </c>
      <c r="F14">
        <v>0.12</v>
      </c>
    </row>
    <row r="15" spans="1:13" x14ac:dyDescent="0.25">
      <c r="A15" t="s">
        <v>11</v>
      </c>
      <c r="B15">
        <v>9</v>
      </c>
      <c r="C15" t="s">
        <v>8</v>
      </c>
      <c r="E15">
        <v>0.44180000000000003</v>
      </c>
      <c r="F15">
        <v>0.17</v>
      </c>
      <c r="H15" t="s">
        <v>228</v>
      </c>
    </row>
    <row r="16" spans="1:13" x14ac:dyDescent="0.25">
      <c r="H16" t="s">
        <v>7</v>
      </c>
      <c r="I16">
        <f>AVERAGE(B3,B4)</f>
        <v>21</v>
      </c>
    </row>
    <row r="17" spans="8:9" x14ac:dyDescent="0.25">
      <c r="H17" t="s">
        <v>9</v>
      </c>
      <c r="I17">
        <f>AVERAGE(B6,B7,B9,B10,B11,B12)</f>
        <v>9.6666666666666661</v>
      </c>
    </row>
    <row r="18" spans="8:9" x14ac:dyDescent="0.25">
      <c r="H18" t="s">
        <v>230</v>
      </c>
      <c r="I18">
        <f>AVERAGE(B13,B15)</f>
        <v>9.5</v>
      </c>
    </row>
    <row r="19" spans="8:9" x14ac:dyDescent="0.25">
      <c r="H19" t="s">
        <v>231</v>
      </c>
      <c r="I19">
        <f>AVERAGE(B8,B14)</f>
        <v>7.5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E3912-8579-4175-96AF-8D9F094EED8B}">
  <dimension ref="A1:M18"/>
  <sheetViews>
    <sheetView workbookViewId="0">
      <selection activeCell="K17" sqref="K17"/>
    </sheetView>
  </sheetViews>
  <sheetFormatPr defaultRowHeight="15" x14ac:dyDescent="0.25"/>
  <sheetData>
    <row r="1" spans="1:13" x14ac:dyDescent="0.25">
      <c r="A1" t="s">
        <v>94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16</v>
      </c>
      <c r="C3">
        <v>1.5</v>
      </c>
      <c r="D3">
        <v>151</v>
      </c>
      <c r="E3">
        <v>1.3963000000000001</v>
      </c>
      <c r="H3" t="s">
        <v>90</v>
      </c>
      <c r="K3">
        <f>D3+D4+D5+D6+D15+D16+D17+D18</f>
        <v>917</v>
      </c>
      <c r="M3" s="5">
        <f>K3*10</f>
        <v>9170</v>
      </c>
    </row>
    <row r="4" spans="1:13" x14ac:dyDescent="0.25">
      <c r="A4" t="s">
        <v>7</v>
      </c>
      <c r="B4">
        <v>12</v>
      </c>
      <c r="C4">
        <v>1</v>
      </c>
      <c r="D4">
        <v>59</v>
      </c>
      <c r="E4">
        <v>0.78539999999999999</v>
      </c>
      <c r="H4" t="s">
        <v>49</v>
      </c>
      <c r="K4">
        <f>D13+D14</f>
        <v>338</v>
      </c>
      <c r="M4" s="5">
        <f>K4*10</f>
        <v>3380</v>
      </c>
    </row>
    <row r="5" spans="1:13" x14ac:dyDescent="0.25">
      <c r="A5" t="s">
        <v>7</v>
      </c>
      <c r="B5">
        <v>14</v>
      </c>
      <c r="C5">
        <v>1</v>
      </c>
      <c r="D5">
        <v>83</v>
      </c>
      <c r="E5">
        <v>1.069</v>
      </c>
      <c r="M5" s="5"/>
    </row>
    <row r="6" spans="1:13" x14ac:dyDescent="0.25">
      <c r="A6" t="s">
        <v>7</v>
      </c>
      <c r="B6">
        <v>12</v>
      </c>
      <c r="C6">
        <v>1</v>
      </c>
      <c r="D6">
        <v>59</v>
      </c>
      <c r="E6">
        <v>0.78539999999999999</v>
      </c>
      <c r="M6" s="5"/>
    </row>
    <row r="7" spans="1:13" x14ac:dyDescent="0.25">
      <c r="A7" t="s">
        <v>29</v>
      </c>
      <c r="B7">
        <v>8</v>
      </c>
      <c r="C7" t="s">
        <v>8</v>
      </c>
      <c r="E7">
        <v>0.34910000000000002</v>
      </c>
      <c r="F7">
        <v>0.12</v>
      </c>
      <c r="H7" t="s">
        <v>63</v>
      </c>
      <c r="K7">
        <f>SUM(F3:F18)</f>
        <v>0.62</v>
      </c>
      <c r="M7" s="5">
        <f>K7*10</f>
        <v>6.2</v>
      </c>
    </row>
    <row r="8" spans="1:13" x14ac:dyDescent="0.25">
      <c r="A8" t="s">
        <v>29</v>
      </c>
      <c r="B8">
        <v>7</v>
      </c>
      <c r="C8" t="s">
        <v>8</v>
      </c>
      <c r="E8">
        <v>0.26729999999999998</v>
      </c>
      <c r="F8">
        <v>0.08</v>
      </c>
      <c r="M8" s="5"/>
    </row>
    <row r="9" spans="1:13" x14ac:dyDescent="0.25">
      <c r="A9" t="s">
        <v>29</v>
      </c>
      <c r="B9">
        <v>6</v>
      </c>
      <c r="C9" t="s">
        <v>8</v>
      </c>
      <c r="E9">
        <v>0.1963</v>
      </c>
      <c r="F9">
        <v>0.05</v>
      </c>
      <c r="H9" t="s">
        <v>81</v>
      </c>
      <c r="K9">
        <f>E3+E4+E5+E6+E15+E16+E17+E18</f>
        <v>8.6995000000000005</v>
      </c>
      <c r="M9" s="5">
        <f>K9*10</f>
        <v>86.995000000000005</v>
      </c>
    </row>
    <row r="10" spans="1:13" x14ac:dyDescent="0.25">
      <c r="A10" t="s">
        <v>29</v>
      </c>
      <c r="B10">
        <v>9</v>
      </c>
      <c r="C10" t="s">
        <v>8</v>
      </c>
      <c r="E10">
        <v>0.44180000000000003</v>
      </c>
      <c r="F10">
        <v>0.17</v>
      </c>
      <c r="H10" t="s">
        <v>47</v>
      </c>
      <c r="K10">
        <f>E11+E13+E14</f>
        <v>2.9126000000000003</v>
      </c>
      <c r="M10" s="5">
        <f>K10*10</f>
        <v>29.126000000000005</v>
      </c>
    </row>
    <row r="11" spans="1:13" x14ac:dyDescent="0.25">
      <c r="A11" t="s">
        <v>9</v>
      </c>
      <c r="B11">
        <v>7</v>
      </c>
      <c r="C11" t="s">
        <v>8</v>
      </c>
      <c r="E11">
        <v>0.26729999999999998</v>
      </c>
      <c r="F11">
        <v>0.08</v>
      </c>
      <c r="H11" t="s">
        <v>87</v>
      </c>
      <c r="K11">
        <f>E7+E8+E9+E10</f>
        <v>1.2545000000000002</v>
      </c>
      <c r="M11" s="5">
        <f>K11*10</f>
        <v>12.545000000000002</v>
      </c>
    </row>
    <row r="12" spans="1:13" x14ac:dyDescent="0.25">
      <c r="A12" t="s">
        <v>29</v>
      </c>
      <c r="B12">
        <v>8</v>
      </c>
      <c r="C12" t="s">
        <v>8</v>
      </c>
      <c r="E12">
        <v>0.34910000000000002</v>
      </c>
      <c r="F12">
        <v>0.12</v>
      </c>
    </row>
    <row r="13" spans="1:13" x14ac:dyDescent="0.25">
      <c r="A13" t="s">
        <v>9</v>
      </c>
      <c r="B13">
        <v>14</v>
      </c>
      <c r="C13">
        <v>1</v>
      </c>
      <c r="D13">
        <v>132</v>
      </c>
      <c r="E13">
        <v>1.069</v>
      </c>
      <c r="H13" t="s">
        <v>228</v>
      </c>
    </row>
    <row r="14" spans="1:13" x14ac:dyDescent="0.25">
      <c r="A14" t="s">
        <v>9</v>
      </c>
      <c r="B14">
        <v>17</v>
      </c>
      <c r="C14">
        <v>2</v>
      </c>
      <c r="D14">
        <v>206</v>
      </c>
      <c r="E14">
        <v>1.5763</v>
      </c>
      <c r="H14" t="s">
        <v>7</v>
      </c>
      <c r="I14">
        <f>AVERAGE(B3,B4,B5,B6,B15,B16,B17,B18)</f>
        <v>13.875</v>
      </c>
    </row>
    <row r="15" spans="1:13" x14ac:dyDescent="0.25">
      <c r="A15" t="s">
        <v>7</v>
      </c>
      <c r="B15">
        <v>18</v>
      </c>
      <c r="C15">
        <v>2</v>
      </c>
      <c r="D15">
        <v>248</v>
      </c>
      <c r="E15">
        <v>1.7670999999999999</v>
      </c>
      <c r="H15" t="s">
        <v>29</v>
      </c>
      <c r="I15">
        <f>AVERAGE(B7,B8,B9,B10,B12)</f>
        <v>7.6</v>
      </c>
    </row>
    <row r="16" spans="1:13" x14ac:dyDescent="0.25">
      <c r="A16" t="s">
        <v>7</v>
      </c>
      <c r="B16">
        <v>11</v>
      </c>
      <c r="C16">
        <v>1</v>
      </c>
      <c r="D16">
        <v>49</v>
      </c>
      <c r="E16">
        <v>0.66</v>
      </c>
      <c r="H16" t="s">
        <v>9</v>
      </c>
      <c r="I16">
        <f>AVERAGE(B11,B13,B14)</f>
        <v>12.666666666666666</v>
      </c>
    </row>
    <row r="17" spans="1:5" x14ac:dyDescent="0.25">
      <c r="A17" t="s">
        <v>7</v>
      </c>
      <c r="B17">
        <v>11</v>
      </c>
      <c r="C17">
        <v>1</v>
      </c>
      <c r="D17">
        <v>49</v>
      </c>
      <c r="E17">
        <v>0.66</v>
      </c>
    </row>
    <row r="18" spans="1:5" x14ac:dyDescent="0.25">
      <c r="A18" t="s">
        <v>7</v>
      </c>
      <c r="B18">
        <v>17</v>
      </c>
      <c r="C18">
        <v>2</v>
      </c>
      <c r="D18">
        <v>219</v>
      </c>
      <c r="E18">
        <v>1.5763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E43D-C679-4879-88CD-3B7E5D2BEA9A}">
  <dimension ref="A1:M19"/>
  <sheetViews>
    <sheetView workbookViewId="0">
      <selection activeCell="J18" sqref="J18"/>
    </sheetView>
  </sheetViews>
  <sheetFormatPr defaultRowHeight="15" x14ac:dyDescent="0.25"/>
  <sheetData>
    <row r="1" spans="1:13" x14ac:dyDescent="0.25">
      <c r="A1" t="s">
        <v>95</v>
      </c>
    </row>
    <row r="2" spans="1:13" x14ac:dyDescent="0.25">
      <c r="A2" t="s">
        <v>78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K2" t="s">
        <v>48</v>
      </c>
      <c r="M2" t="s">
        <v>12</v>
      </c>
    </row>
    <row r="3" spans="1:13" x14ac:dyDescent="0.25">
      <c r="A3" t="s">
        <v>29</v>
      </c>
      <c r="B3">
        <v>7</v>
      </c>
      <c r="C3" t="s">
        <v>8</v>
      </c>
      <c r="E3">
        <v>0.26732</v>
      </c>
      <c r="F3">
        <v>0.08</v>
      </c>
      <c r="H3" t="s">
        <v>90</v>
      </c>
      <c r="K3">
        <f>D5+D8+D10+D11+D12+D13+D14+D15+D16+D17+D18+D19</f>
        <v>1886</v>
      </c>
      <c r="M3" s="5">
        <f>K3*10</f>
        <v>18860</v>
      </c>
    </row>
    <row r="4" spans="1:13" x14ac:dyDescent="0.25">
      <c r="A4" t="s">
        <v>7</v>
      </c>
      <c r="B4">
        <v>8</v>
      </c>
      <c r="C4" t="s">
        <v>8</v>
      </c>
      <c r="E4">
        <v>0.34910000000000002</v>
      </c>
      <c r="F4">
        <v>0.12</v>
      </c>
      <c r="H4" t="s">
        <v>49</v>
      </c>
      <c r="K4">
        <f>D9</f>
        <v>25</v>
      </c>
      <c r="M4" s="5">
        <f>K4*10</f>
        <v>250</v>
      </c>
    </row>
    <row r="5" spans="1:13" x14ac:dyDescent="0.25">
      <c r="A5" t="s">
        <v>7</v>
      </c>
      <c r="B5">
        <v>12</v>
      </c>
      <c r="C5">
        <v>1</v>
      </c>
      <c r="D5">
        <v>59</v>
      </c>
      <c r="E5">
        <v>0.78539999999999999</v>
      </c>
      <c r="M5" s="5"/>
    </row>
    <row r="6" spans="1:13" x14ac:dyDescent="0.25">
      <c r="A6" t="s">
        <v>29</v>
      </c>
      <c r="B6">
        <v>11</v>
      </c>
      <c r="C6" t="s">
        <v>8</v>
      </c>
      <c r="E6">
        <v>0.66</v>
      </c>
      <c r="F6">
        <v>0.25</v>
      </c>
      <c r="H6" t="s">
        <v>62</v>
      </c>
      <c r="K6">
        <f>F4</f>
        <v>0.12</v>
      </c>
      <c r="M6" s="5">
        <f>K6*10</f>
        <v>1.2</v>
      </c>
    </row>
    <row r="7" spans="1:13" x14ac:dyDescent="0.25">
      <c r="A7" t="s">
        <v>29</v>
      </c>
      <c r="B7">
        <v>7</v>
      </c>
      <c r="C7" t="s">
        <v>8</v>
      </c>
      <c r="E7">
        <v>0.26729999999999998</v>
      </c>
      <c r="F7">
        <v>0.08</v>
      </c>
      <c r="H7" t="s">
        <v>63</v>
      </c>
      <c r="K7">
        <f>F3+F6+F7</f>
        <v>0.41000000000000003</v>
      </c>
      <c r="M7" s="5">
        <f>K7*10</f>
        <v>4.1000000000000005</v>
      </c>
    </row>
    <row r="8" spans="1:13" x14ac:dyDescent="0.25">
      <c r="A8" t="s">
        <v>7</v>
      </c>
      <c r="B8">
        <v>21</v>
      </c>
      <c r="C8">
        <v>2.5</v>
      </c>
      <c r="D8">
        <v>414</v>
      </c>
      <c r="E8">
        <v>2.4053</v>
      </c>
      <c r="M8" s="5"/>
    </row>
    <row r="9" spans="1:13" x14ac:dyDescent="0.25">
      <c r="A9" t="s">
        <v>9</v>
      </c>
      <c r="B9">
        <v>12</v>
      </c>
      <c r="C9">
        <v>0.5</v>
      </c>
      <c r="D9">
        <v>25</v>
      </c>
      <c r="E9">
        <v>0.78539999999999999</v>
      </c>
      <c r="H9" t="s">
        <v>81</v>
      </c>
      <c r="K9">
        <f>E4+E5+E8+E10+E11+E12+E13+E14+E15+E16+E17+E18+E19</f>
        <v>17.5626</v>
      </c>
      <c r="M9" s="5">
        <f>K9*10</f>
        <v>175.626</v>
      </c>
    </row>
    <row r="10" spans="1:13" x14ac:dyDescent="0.25">
      <c r="A10" t="s">
        <v>7</v>
      </c>
      <c r="B10">
        <v>16</v>
      </c>
      <c r="C10">
        <v>1</v>
      </c>
      <c r="D10">
        <v>112</v>
      </c>
      <c r="E10">
        <v>1.3963000000000001</v>
      </c>
      <c r="H10" t="s">
        <v>47</v>
      </c>
      <c r="K10">
        <f>E9</f>
        <v>0.78539999999999999</v>
      </c>
      <c r="M10" s="5">
        <f>K10*10</f>
        <v>7.8540000000000001</v>
      </c>
    </row>
    <row r="11" spans="1:13" x14ac:dyDescent="0.25">
      <c r="A11" t="s">
        <v>7</v>
      </c>
      <c r="B11">
        <v>14</v>
      </c>
      <c r="C11">
        <v>0.5</v>
      </c>
      <c r="D11">
        <v>40</v>
      </c>
      <c r="E11">
        <v>1.069</v>
      </c>
      <c r="H11" t="s">
        <v>87</v>
      </c>
      <c r="K11">
        <f>E3+E6+E7</f>
        <v>1.19462</v>
      </c>
      <c r="M11" s="5">
        <f>K11*10</f>
        <v>11.946200000000001</v>
      </c>
    </row>
    <row r="12" spans="1:13" x14ac:dyDescent="0.25">
      <c r="A12" t="s">
        <v>7</v>
      </c>
      <c r="B12">
        <v>13</v>
      </c>
      <c r="C12">
        <v>1</v>
      </c>
      <c r="D12">
        <v>71</v>
      </c>
      <c r="E12">
        <v>0.92179999999999995</v>
      </c>
    </row>
    <row r="13" spans="1:13" x14ac:dyDescent="0.25">
      <c r="A13" t="s">
        <v>7</v>
      </c>
      <c r="B13">
        <v>16</v>
      </c>
      <c r="C13">
        <v>2.5</v>
      </c>
      <c r="D13">
        <v>223</v>
      </c>
      <c r="E13">
        <v>1.3963000000000001</v>
      </c>
      <c r="H13" t="s">
        <v>228</v>
      </c>
    </row>
    <row r="14" spans="1:13" x14ac:dyDescent="0.25">
      <c r="A14" t="s">
        <v>7</v>
      </c>
      <c r="B14">
        <v>13</v>
      </c>
      <c r="C14">
        <v>0.5</v>
      </c>
      <c r="D14">
        <v>32</v>
      </c>
      <c r="E14">
        <v>0.92179999999999995</v>
      </c>
      <c r="H14" t="s">
        <v>7</v>
      </c>
      <c r="I14">
        <f>AVERAGE(B4,B5,B8,B10,B11,B12,B13,B14,B15,B16,B17,B18,B19)</f>
        <v>15.23076923076923</v>
      </c>
    </row>
    <row r="15" spans="1:13" x14ac:dyDescent="0.25">
      <c r="A15" t="s">
        <v>7</v>
      </c>
      <c r="B15">
        <v>14</v>
      </c>
      <c r="C15">
        <v>1</v>
      </c>
      <c r="D15">
        <v>83</v>
      </c>
      <c r="E15">
        <v>1.069</v>
      </c>
      <c r="H15" t="s">
        <v>29</v>
      </c>
      <c r="I15">
        <f>AVERAGE(B3,B6,B7)</f>
        <v>8.3333333333333339</v>
      </c>
    </row>
    <row r="16" spans="1:13" x14ac:dyDescent="0.25">
      <c r="A16" t="s">
        <v>7</v>
      </c>
      <c r="B16">
        <v>20</v>
      </c>
      <c r="C16">
        <v>0.5</v>
      </c>
      <c r="D16">
        <v>90</v>
      </c>
      <c r="E16">
        <v>2.1817000000000002</v>
      </c>
    </row>
    <row r="17" spans="1:5" x14ac:dyDescent="0.25">
      <c r="A17" t="s">
        <v>7</v>
      </c>
      <c r="B17">
        <v>23</v>
      </c>
      <c r="C17">
        <v>2.5</v>
      </c>
      <c r="D17">
        <v>547</v>
      </c>
      <c r="E17">
        <v>2.8852000000000002</v>
      </c>
    </row>
    <row r="18" spans="1:5" x14ac:dyDescent="0.25">
      <c r="A18" t="s">
        <v>7</v>
      </c>
      <c r="B18">
        <v>12</v>
      </c>
      <c r="C18">
        <v>0.5</v>
      </c>
      <c r="D18">
        <v>25</v>
      </c>
      <c r="E18">
        <v>0.78539999999999999</v>
      </c>
    </row>
    <row r="19" spans="1:5" x14ac:dyDescent="0.25">
      <c r="A19" t="s">
        <v>7</v>
      </c>
      <c r="B19">
        <v>16</v>
      </c>
      <c r="C19">
        <v>2</v>
      </c>
      <c r="D19">
        <v>190</v>
      </c>
      <c r="E19">
        <v>1.3963000000000001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F58F-F7B7-4140-8C43-1BEFE2F641D2}">
  <dimension ref="A1:M15"/>
  <sheetViews>
    <sheetView workbookViewId="0">
      <selection activeCell="I16" sqref="I16"/>
    </sheetView>
  </sheetViews>
  <sheetFormatPr defaultRowHeight="15" x14ac:dyDescent="0.25"/>
  <sheetData>
    <row r="1" spans="1:13" x14ac:dyDescent="0.25">
      <c r="A1" t="s">
        <v>97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9</v>
      </c>
      <c r="B3">
        <v>7</v>
      </c>
      <c r="C3" t="s">
        <v>8</v>
      </c>
      <c r="E3">
        <v>0.26729999999999998</v>
      </c>
      <c r="F3">
        <v>0.08</v>
      </c>
      <c r="H3" t="s">
        <v>80</v>
      </c>
      <c r="K3">
        <f>D4+D5+D6+D8+D10</f>
        <v>1849</v>
      </c>
      <c r="M3" s="5">
        <f>K3*10</f>
        <v>18490</v>
      </c>
    </row>
    <row r="4" spans="1:13" x14ac:dyDescent="0.25">
      <c r="A4" t="s">
        <v>7</v>
      </c>
      <c r="B4">
        <v>19</v>
      </c>
      <c r="C4">
        <v>1</v>
      </c>
      <c r="D4">
        <v>162</v>
      </c>
      <c r="E4">
        <v>1.9689000000000001</v>
      </c>
      <c r="H4" t="s">
        <v>41</v>
      </c>
      <c r="K4">
        <f>D9</f>
        <v>106</v>
      </c>
      <c r="M4" s="5">
        <f>K4*10</f>
        <v>1060</v>
      </c>
    </row>
    <row r="5" spans="1:13" x14ac:dyDescent="0.25">
      <c r="A5" t="s">
        <v>7</v>
      </c>
      <c r="B5">
        <v>23</v>
      </c>
      <c r="C5">
        <v>2.5</v>
      </c>
      <c r="D5">
        <v>547</v>
      </c>
      <c r="E5">
        <v>2.8852000000000002</v>
      </c>
      <c r="M5" s="5"/>
    </row>
    <row r="6" spans="1:13" x14ac:dyDescent="0.25">
      <c r="A6" t="s">
        <v>7</v>
      </c>
      <c r="B6">
        <v>20</v>
      </c>
      <c r="C6">
        <v>2</v>
      </c>
      <c r="D6">
        <v>314</v>
      </c>
      <c r="E6">
        <v>2.1817000000000002</v>
      </c>
      <c r="H6" t="s">
        <v>62</v>
      </c>
      <c r="K6">
        <f>F11</f>
        <v>0.12</v>
      </c>
      <c r="M6" s="5">
        <f>K6*10</f>
        <v>1.2</v>
      </c>
    </row>
    <row r="7" spans="1:13" x14ac:dyDescent="0.25">
      <c r="A7" t="s">
        <v>29</v>
      </c>
      <c r="B7">
        <v>6</v>
      </c>
      <c r="C7" t="s">
        <v>8</v>
      </c>
      <c r="E7">
        <v>0.1963</v>
      </c>
      <c r="F7">
        <v>0.05</v>
      </c>
      <c r="H7" t="s">
        <v>63</v>
      </c>
      <c r="K7">
        <f>F3+F7</f>
        <v>0.13</v>
      </c>
      <c r="M7" s="5">
        <f>K7*10</f>
        <v>1.3</v>
      </c>
    </row>
    <row r="8" spans="1:13" x14ac:dyDescent="0.25">
      <c r="A8" t="s">
        <v>7</v>
      </c>
      <c r="B8">
        <v>12</v>
      </c>
      <c r="C8">
        <v>1</v>
      </c>
      <c r="D8">
        <v>59</v>
      </c>
      <c r="E8">
        <v>0.78539999999999999</v>
      </c>
      <c r="M8" s="5"/>
    </row>
    <row r="9" spans="1:13" x14ac:dyDescent="0.25">
      <c r="A9" t="s">
        <v>10</v>
      </c>
      <c r="B9">
        <v>16</v>
      </c>
      <c r="C9">
        <v>1</v>
      </c>
      <c r="D9">
        <v>106</v>
      </c>
      <c r="E9">
        <v>1.3963000000000001</v>
      </c>
      <c r="H9" t="s">
        <v>81</v>
      </c>
      <c r="K9">
        <f>E4+E5+E6+E8+E10+E11</f>
        <v>11.8573</v>
      </c>
      <c r="M9" s="5">
        <f>K9*10</f>
        <v>118.57300000000001</v>
      </c>
    </row>
    <row r="10" spans="1:13" x14ac:dyDescent="0.25">
      <c r="A10" t="s">
        <v>7</v>
      </c>
      <c r="B10">
        <v>26</v>
      </c>
      <c r="C10">
        <v>3</v>
      </c>
      <c r="D10">
        <v>767</v>
      </c>
      <c r="E10">
        <v>3.6869999999999998</v>
      </c>
      <c r="H10" t="s">
        <v>45</v>
      </c>
      <c r="K10">
        <f>E9</f>
        <v>1.3963000000000001</v>
      </c>
      <c r="M10" s="5">
        <f>K10*10</f>
        <v>13.963000000000001</v>
      </c>
    </row>
    <row r="11" spans="1:13" x14ac:dyDescent="0.25">
      <c r="A11" t="s">
        <v>7</v>
      </c>
      <c r="B11">
        <v>8</v>
      </c>
      <c r="C11" t="s">
        <v>8</v>
      </c>
      <c r="E11">
        <v>0.34910000000000002</v>
      </c>
      <c r="F11">
        <v>0.12</v>
      </c>
      <c r="H11" t="s">
        <v>47</v>
      </c>
      <c r="K11">
        <f>E3</f>
        <v>0.26729999999999998</v>
      </c>
      <c r="M11" s="5">
        <f>K11*10</f>
        <v>2.673</v>
      </c>
    </row>
    <row r="12" spans="1:13" x14ac:dyDescent="0.25">
      <c r="H12" t="s">
        <v>87</v>
      </c>
      <c r="K12">
        <f>E7</f>
        <v>0.1963</v>
      </c>
      <c r="M12" s="5">
        <f>K12*10</f>
        <v>1.9630000000000001</v>
      </c>
    </row>
    <row r="14" spans="1:13" x14ac:dyDescent="0.25">
      <c r="H14" t="s">
        <v>228</v>
      </c>
    </row>
    <row r="15" spans="1:13" x14ac:dyDescent="0.25">
      <c r="H15" t="s">
        <v>7</v>
      </c>
      <c r="I15">
        <f>AVERAGE(B4,B5,B6,B8,B10,B11)</f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8AC3-5571-485D-81C7-D2C3188E5491}">
  <dimension ref="A1:M15"/>
  <sheetViews>
    <sheetView workbookViewId="0">
      <selection activeCell="I16" sqref="I16"/>
    </sheetView>
  </sheetViews>
  <sheetFormatPr defaultRowHeight="15" x14ac:dyDescent="0.25"/>
  <sheetData>
    <row r="1" spans="1:13" x14ac:dyDescent="0.25">
      <c r="A1" t="s">
        <v>19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20</v>
      </c>
      <c r="C3">
        <v>3</v>
      </c>
      <c r="D3">
        <v>427</v>
      </c>
      <c r="E3">
        <v>2.1817000000000002</v>
      </c>
      <c r="H3" t="s">
        <v>40</v>
      </c>
      <c r="K3">
        <f>D3+D5+D7</f>
        <v>1296</v>
      </c>
      <c r="M3" s="2">
        <f>K3*10</f>
        <v>12960</v>
      </c>
    </row>
    <row r="4" spans="1:13" x14ac:dyDescent="0.25">
      <c r="A4" t="s">
        <v>9</v>
      </c>
      <c r="B4">
        <v>9</v>
      </c>
      <c r="C4" t="s">
        <v>8</v>
      </c>
      <c r="E4">
        <v>0.44180000000000003</v>
      </c>
      <c r="F4">
        <v>0.17</v>
      </c>
      <c r="M4" s="2"/>
    </row>
    <row r="5" spans="1:13" x14ac:dyDescent="0.25">
      <c r="A5" t="s">
        <v>7</v>
      </c>
      <c r="B5">
        <v>21</v>
      </c>
      <c r="C5">
        <v>2.5</v>
      </c>
      <c r="D5">
        <v>414</v>
      </c>
      <c r="E5">
        <v>2.4053</v>
      </c>
      <c r="H5" t="s">
        <v>50</v>
      </c>
      <c r="K5">
        <f>F6+F9</f>
        <v>0.32999999999999996</v>
      </c>
      <c r="M5" s="2">
        <f>K5*10</f>
        <v>3.3</v>
      </c>
    </row>
    <row r="6" spans="1:13" x14ac:dyDescent="0.25">
      <c r="A6" t="s">
        <v>7</v>
      </c>
      <c r="B6">
        <v>10</v>
      </c>
      <c r="C6" t="s">
        <v>8</v>
      </c>
      <c r="E6">
        <v>0.5454</v>
      </c>
      <c r="F6">
        <v>0.21</v>
      </c>
      <c r="H6" t="s">
        <v>51</v>
      </c>
      <c r="K6">
        <f>F4+F8+F10</f>
        <v>0.54</v>
      </c>
      <c r="M6" s="2">
        <f>K6*10</f>
        <v>5.4</v>
      </c>
    </row>
    <row r="7" spans="1:13" x14ac:dyDescent="0.25">
      <c r="A7" t="s">
        <v>7</v>
      </c>
      <c r="B7">
        <v>22</v>
      </c>
      <c r="C7">
        <v>2.5</v>
      </c>
      <c r="D7">
        <v>455</v>
      </c>
      <c r="E7">
        <v>2.6398000000000001</v>
      </c>
      <c r="H7" s="3"/>
      <c r="I7" s="3"/>
      <c r="J7" s="3"/>
      <c r="K7" s="3"/>
      <c r="M7" s="2"/>
    </row>
    <row r="8" spans="1:13" x14ac:dyDescent="0.25">
      <c r="A8" t="s">
        <v>9</v>
      </c>
      <c r="B8">
        <v>11</v>
      </c>
      <c r="C8" t="s">
        <v>8</v>
      </c>
      <c r="E8">
        <v>0.66</v>
      </c>
      <c r="F8">
        <v>0.25</v>
      </c>
      <c r="H8" s="3" t="s">
        <v>44</v>
      </c>
      <c r="I8" s="3"/>
      <c r="J8" s="3"/>
      <c r="K8" s="3">
        <f>E3+E5+E6+E7</f>
        <v>7.7721999999999998</v>
      </c>
      <c r="M8" s="2">
        <f>K8*10</f>
        <v>77.721999999999994</v>
      </c>
    </row>
    <row r="9" spans="1:13" x14ac:dyDescent="0.25">
      <c r="A9" t="s">
        <v>10</v>
      </c>
      <c r="B9">
        <v>8</v>
      </c>
      <c r="C9" t="s">
        <v>8</v>
      </c>
      <c r="E9">
        <v>0.34189999999999998</v>
      </c>
      <c r="F9">
        <v>0.12</v>
      </c>
      <c r="H9" s="3" t="s">
        <v>45</v>
      </c>
      <c r="I9" s="3"/>
      <c r="J9" s="3"/>
      <c r="K9" s="3">
        <f>E9</f>
        <v>0.34189999999999998</v>
      </c>
      <c r="M9" s="2">
        <f>K9*10</f>
        <v>3.4189999999999996</v>
      </c>
    </row>
    <row r="10" spans="1:13" x14ac:dyDescent="0.25">
      <c r="A10" t="s">
        <v>9</v>
      </c>
      <c r="B10">
        <v>8</v>
      </c>
      <c r="C10" t="s">
        <v>8</v>
      </c>
      <c r="E10">
        <v>0.34189999999999998</v>
      </c>
      <c r="F10">
        <v>0.12</v>
      </c>
      <c r="H10" s="3" t="s">
        <v>47</v>
      </c>
      <c r="K10">
        <f>E4+E8+E10</f>
        <v>1.4437000000000002</v>
      </c>
      <c r="M10" s="2">
        <f>K10*10</f>
        <v>14.437000000000001</v>
      </c>
    </row>
    <row r="12" spans="1:13" x14ac:dyDescent="0.25">
      <c r="H12" t="s">
        <v>228</v>
      </c>
    </row>
    <row r="13" spans="1:13" x14ac:dyDescent="0.25">
      <c r="H13" t="s">
        <v>7</v>
      </c>
      <c r="I13">
        <f>AVERAGE(B3,B5,B6,B7)</f>
        <v>18.25</v>
      </c>
    </row>
    <row r="14" spans="1:13" x14ac:dyDescent="0.25">
      <c r="H14" t="s">
        <v>10</v>
      </c>
      <c r="I14">
        <v>8</v>
      </c>
    </row>
    <row r="15" spans="1:13" x14ac:dyDescent="0.25">
      <c r="H15" t="s">
        <v>9</v>
      </c>
      <c r="I15">
        <f>AVERAGE(B10,B8,B4)</f>
        <v>9.3333333333333339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1B46-98E0-4FE8-9DFF-0D0498D77369}">
  <dimension ref="A1:M19"/>
  <sheetViews>
    <sheetView workbookViewId="0">
      <selection activeCell="K20" sqref="K20"/>
    </sheetView>
  </sheetViews>
  <sheetFormatPr defaultRowHeight="15" x14ac:dyDescent="0.25"/>
  <sheetData>
    <row r="1" spans="1:13" x14ac:dyDescent="0.25">
      <c r="A1" t="s">
        <v>98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23</v>
      </c>
      <c r="C3">
        <v>2.5</v>
      </c>
      <c r="D3">
        <v>547</v>
      </c>
      <c r="E3">
        <v>2.8852000000000002</v>
      </c>
      <c r="H3" t="s">
        <v>90</v>
      </c>
      <c r="K3">
        <f>D3+D8+D11+D12+D13+D14+D15</f>
        <v>1265</v>
      </c>
      <c r="M3" s="5">
        <f>K3*10</f>
        <v>12650</v>
      </c>
    </row>
    <row r="4" spans="1:13" x14ac:dyDescent="0.25">
      <c r="A4" t="s">
        <v>99</v>
      </c>
      <c r="B4">
        <v>7</v>
      </c>
      <c r="C4" t="s">
        <v>8</v>
      </c>
      <c r="E4">
        <v>0.26729999999999998</v>
      </c>
      <c r="F4">
        <v>0.08</v>
      </c>
      <c r="H4" t="s">
        <v>68</v>
      </c>
      <c r="K4">
        <f>D10+D18</f>
        <v>216</v>
      </c>
      <c r="M4" s="5">
        <f>K4*10</f>
        <v>2160</v>
      </c>
    </row>
    <row r="5" spans="1:13" x14ac:dyDescent="0.25">
      <c r="A5" t="s">
        <v>9</v>
      </c>
      <c r="B5">
        <v>13</v>
      </c>
      <c r="C5">
        <v>1</v>
      </c>
      <c r="D5">
        <v>67</v>
      </c>
      <c r="E5">
        <v>0.92179999999999995</v>
      </c>
      <c r="H5" t="s">
        <v>49</v>
      </c>
      <c r="K5">
        <f>D5+D9</f>
        <v>173</v>
      </c>
      <c r="M5" s="5">
        <f>K5*10</f>
        <v>1730</v>
      </c>
    </row>
    <row r="6" spans="1:13" x14ac:dyDescent="0.25">
      <c r="A6" t="s">
        <v>9</v>
      </c>
      <c r="B6">
        <v>12</v>
      </c>
      <c r="C6" t="s">
        <v>8</v>
      </c>
      <c r="E6">
        <v>0.78539999999999999</v>
      </c>
      <c r="F6">
        <v>0.3</v>
      </c>
      <c r="M6" s="5"/>
    </row>
    <row r="7" spans="1:13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H7" t="s">
        <v>62</v>
      </c>
      <c r="K7">
        <f>F17</f>
        <v>0.3</v>
      </c>
      <c r="M7" s="5">
        <f>K7*10</f>
        <v>3</v>
      </c>
    </row>
    <row r="8" spans="1:13" x14ac:dyDescent="0.25">
      <c r="A8" t="s">
        <v>7</v>
      </c>
      <c r="B8">
        <v>13</v>
      </c>
      <c r="C8">
        <v>0.5</v>
      </c>
      <c r="D8">
        <v>35</v>
      </c>
      <c r="E8">
        <v>0.92179999999999995</v>
      </c>
      <c r="H8" t="s">
        <v>63</v>
      </c>
      <c r="K8">
        <f>F4+F6+F7+F16+F19</f>
        <v>0.85</v>
      </c>
      <c r="M8" s="5">
        <f>K8*10</f>
        <v>8.5</v>
      </c>
    </row>
    <row r="9" spans="1:13" x14ac:dyDescent="0.25">
      <c r="A9" t="s">
        <v>9</v>
      </c>
      <c r="B9">
        <v>16</v>
      </c>
      <c r="C9">
        <v>1</v>
      </c>
      <c r="D9">
        <v>106</v>
      </c>
      <c r="E9">
        <v>1.3963000000000001</v>
      </c>
      <c r="M9" s="5"/>
    </row>
    <row r="10" spans="1:13" x14ac:dyDescent="0.25">
      <c r="A10" t="s">
        <v>11</v>
      </c>
      <c r="B10">
        <v>15</v>
      </c>
      <c r="C10">
        <v>1</v>
      </c>
      <c r="D10">
        <v>92</v>
      </c>
      <c r="E10">
        <v>1.2272000000000001</v>
      </c>
      <c r="H10" t="s">
        <v>81</v>
      </c>
      <c r="K10">
        <v>11.002700000000001</v>
      </c>
      <c r="M10" s="5">
        <f>K10*10</f>
        <v>110.02700000000002</v>
      </c>
    </row>
    <row r="11" spans="1:13" x14ac:dyDescent="0.25">
      <c r="A11" t="s">
        <v>7</v>
      </c>
      <c r="B11">
        <v>18</v>
      </c>
      <c r="C11">
        <v>2</v>
      </c>
      <c r="D11">
        <v>248</v>
      </c>
      <c r="E11">
        <v>1.7670999999999999</v>
      </c>
      <c r="H11" t="s">
        <v>46</v>
      </c>
      <c r="K11">
        <v>2.4544000000000001</v>
      </c>
      <c r="M11" s="5">
        <f>K11*10</f>
        <v>24.544</v>
      </c>
    </row>
    <row r="12" spans="1:13" x14ac:dyDescent="0.25">
      <c r="A12" t="s">
        <v>7</v>
      </c>
      <c r="B12">
        <v>20</v>
      </c>
      <c r="C12">
        <v>1</v>
      </c>
      <c r="D12">
        <v>181</v>
      </c>
      <c r="E12">
        <v>2.1817000000000002</v>
      </c>
      <c r="H12" t="s">
        <v>47</v>
      </c>
      <c r="K12">
        <v>4.4016000000000002</v>
      </c>
      <c r="M12" s="5">
        <f>K12*10</f>
        <v>44.016000000000005</v>
      </c>
    </row>
    <row r="13" spans="1:13" x14ac:dyDescent="0.25">
      <c r="A13" t="s">
        <v>7</v>
      </c>
      <c r="B13">
        <v>14</v>
      </c>
      <c r="C13">
        <v>1</v>
      </c>
      <c r="D13">
        <v>83</v>
      </c>
      <c r="E13">
        <v>1.069</v>
      </c>
      <c r="H13" t="s">
        <v>100</v>
      </c>
      <c r="K13">
        <v>2.67</v>
      </c>
      <c r="M13" s="5">
        <f>K13*10</f>
        <v>26.7</v>
      </c>
    </row>
    <row r="14" spans="1:13" x14ac:dyDescent="0.25">
      <c r="A14" t="s">
        <v>7</v>
      </c>
      <c r="B14">
        <v>12</v>
      </c>
      <c r="C14">
        <v>1</v>
      </c>
      <c r="D14">
        <v>59</v>
      </c>
      <c r="E14">
        <v>0.78539999999999999</v>
      </c>
    </row>
    <row r="15" spans="1:13" x14ac:dyDescent="0.25">
      <c r="A15" t="s">
        <v>7</v>
      </c>
      <c r="B15">
        <v>16</v>
      </c>
      <c r="C15">
        <v>1</v>
      </c>
      <c r="D15">
        <v>112</v>
      </c>
      <c r="E15">
        <v>1.3963000000000001</v>
      </c>
      <c r="H15" t="s">
        <v>228</v>
      </c>
    </row>
    <row r="16" spans="1:13" x14ac:dyDescent="0.25">
      <c r="A16" t="s">
        <v>9</v>
      </c>
      <c r="B16">
        <v>11</v>
      </c>
      <c r="C16" t="s">
        <v>8</v>
      </c>
      <c r="E16">
        <v>0.66</v>
      </c>
      <c r="F16">
        <v>0.25</v>
      </c>
      <c r="H16" t="s">
        <v>7</v>
      </c>
      <c r="I16">
        <f>AVERAGE(B3,B8,B11,B12,B13,B14,B15,B17)</f>
        <v>16</v>
      </c>
    </row>
    <row r="17" spans="1:9" x14ac:dyDescent="0.25">
      <c r="A17" t="s">
        <v>7</v>
      </c>
      <c r="B17">
        <v>12</v>
      </c>
      <c r="C17" t="s">
        <v>8</v>
      </c>
      <c r="E17">
        <v>0.78539999999999999</v>
      </c>
      <c r="F17">
        <v>0.3</v>
      </c>
      <c r="H17" t="s">
        <v>9</v>
      </c>
      <c r="I17">
        <f>AVERAGE(B5,B6,B7,B9,B19,B16)</f>
        <v>11.166666666666666</v>
      </c>
    </row>
    <row r="18" spans="1:9" x14ac:dyDescent="0.25">
      <c r="A18" t="s">
        <v>11</v>
      </c>
      <c r="B18">
        <v>15</v>
      </c>
      <c r="C18">
        <v>1.5</v>
      </c>
      <c r="D18">
        <v>124</v>
      </c>
      <c r="E18">
        <v>1.2272000000000001</v>
      </c>
      <c r="H18" t="s">
        <v>11</v>
      </c>
      <c r="I18">
        <f>AVERAGE(B10,B18)</f>
        <v>15</v>
      </c>
    </row>
    <row r="19" spans="1:9" x14ac:dyDescent="0.25">
      <c r="A19" t="s">
        <v>9</v>
      </c>
      <c r="B19">
        <v>9</v>
      </c>
      <c r="C19" t="s">
        <v>8</v>
      </c>
      <c r="E19">
        <v>0.44180000000000003</v>
      </c>
      <c r="F19">
        <v>0.17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06FC-844A-4987-93D7-BA2DB5C6AE14}">
  <dimension ref="A1:M19"/>
  <sheetViews>
    <sheetView workbookViewId="0">
      <selection activeCell="L19" sqref="L19"/>
    </sheetView>
  </sheetViews>
  <sheetFormatPr defaultRowHeight="15" x14ac:dyDescent="0.25"/>
  <sheetData>
    <row r="1" spans="1:13" x14ac:dyDescent="0.25">
      <c r="A1" t="s">
        <v>101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16</v>
      </c>
      <c r="C3">
        <v>0.5</v>
      </c>
      <c r="D3">
        <v>55</v>
      </c>
      <c r="E3">
        <v>1.3963000000000001</v>
      </c>
      <c r="H3" t="s">
        <v>90</v>
      </c>
      <c r="K3">
        <f>D3+D16+D17+D18</f>
        <v>1003</v>
      </c>
      <c r="M3" s="5">
        <f>K3*10</f>
        <v>10030</v>
      </c>
    </row>
    <row r="4" spans="1:13" x14ac:dyDescent="0.25">
      <c r="A4" t="s">
        <v>9</v>
      </c>
      <c r="B4">
        <v>11</v>
      </c>
      <c r="C4">
        <v>0.5</v>
      </c>
      <c r="D4">
        <v>20</v>
      </c>
      <c r="E4">
        <v>0.66</v>
      </c>
      <c r="H4" t="s">
        <v>49</v>
      </c>
      <c r="K4">
        <f>D4+D5+D8+D9+D12</f>
        <v>452</v>
      </c>
      <c r="M4" s="5">
        <f>K4*10</f>
        <v>4520</v>
      </c>
    </row>
    <row r="5" spans="1:13" x14ac:dyDescent="0.25">
      <c r="A5" t="s">
        <v>9</v>
      </c>
      <c r="B5">
        <v>20</v>
      </c>
      <c r="C5">
        <v>1</v>
      </c>
      <c r="D5">
        <v>171</v>
      </c>
      <c r="E5">
        <v>2.1817000000000002</v>
      </c>
      <c r="H5" t="s">
        <v>41</v>
      </c>
      <c r="K5">
        <f>D7</f>
        <v>25</v>
      </c>
      <c r="M5" s="5">
        <f>K5*10</f>
        <v>250</v>
      </c>
    </row>
    <row r="6" spans="1:13" x14ac:dyDescent="0.25">
      <c r="A6" t="s">
        <v>10</v>
      </c>
      <c r="B6">
        <v>8</v>
      </c>
      <c r="C6" t="s">
        <v>8</v>
      </c>
      <c r="E6">
        <v>0.34910000000000002</v>
      </c>
      <c r="F6">
        <v>0.12</v>
      </c>
      <c r="M6" s="5"/>
    </row>
    <row r="7" spans="1:13" x14ac:dyDescent="0.25">
      <c r="A7" t="s">
        <v>10</v>
      </c>
      <c r="B7">
        <v>12</v>
      </c>
      <c r="C7">
        <v>0.5</v>
      </c>
      <c r="D7">
        <v>25</v>
      </c>
      <c r="E7">
        <v>0.78539999999999999</v>
      </c>
      <c r="H7" t="s">
        <v>62</v>
      </c>
      <c r="K7">
        <f>F6+F10+F11+F13+F14</f>
        <v>0.84000000000000008</v>
      </c>
      <c r="M7" s="5">
        <f>K7*10</f>
        <v>8.4</v>
      </c>
    </row>
    <row r="8" spans="1:13" x14ac:dyDescent="0.25">
      <c r="A8" t="s">
        <v>9</v>
      </c>
      <c r="B8">
        <v>13</v>
      </c>
      <c r="C8">
        <v>0.5</v>
      </c>
      <c r="D8">
        <v>30</v>
      </c>
      <c r="E8">
        <v>0.92179999999999995</v>
      </c>
      <c r="H8" t="s">
        <v>63</v>
      </c>
      <c r="K8">
        <f>F15+F19</f>
        <v>0.45</v>
      </c>
      <c r="M8" s="5">
        <f>K8*10</f>
        <v>4.5</v>
      </c>
    </row>
    <row r="9" spans="1:13" x14ac:dyDescent="0.25">
      <c r="A9" t="s">
        <v>9</v>
      </c>
      <c r="B9">
        <v>22</v>
      </c>
      <c r="C9">
        <v>1</v>
      </c>
      <c r="D9">
        <v>211</v>
      </c>
      <c r="E9">
        <v>2.6398000000000001</v>
      </c>
      <c r="M9" s="5"/>
    </row>
    <row r="10" spans="1:13" x14ac:dyDescent="0.25">
      <c r="A10" t="s">
        <v>10</v>
      </c>
      <c r="B10">
        <v>11</v>
      </c>
      <c r="C10" t="s">
        <v>8</v>
      </c>
      <c r="E10">
        <v>0.66</v>
      </c>
      <c r="F10">
        <v>0.25</v>
      </c>
      <c r="H10" t="s">
        <v>81</v>
      </c>
      <c r="K10">
        <v>7.9737</v>
      </c>
      <c r="M10" s="5">
        <f>K10*10</f>
        <v>79.736999999999995</v>
      </c>
    </row>
    <row r="11" spans="1:13" x14ac:dyDescent="0.25">
      <c r="A11" t="s">
        <v>10</v>
      </c>
      <c r="B11">
        <v>10</v>
      </c>
      <c r="C11" t="s">
        <v>8</v>
      </c>
      <c r="E11">
        <v>0.5454</v>
      </c>
      <c r="F11">
        <v>0.25</v>
      </c>
      <c r="H11" t="s">
        <v>47</v>
      </c>
      <c r="K11">
        <v>8.1323000000000008</v>
      </c>
      <c r="M11" s="5">
        <f>K11*10</f>
        <v>81.323000000000008</v>
      </c>
    </row>
    <row r="12" spans="1:13" x14ac:dyDescent="0.25">
      <c r="A12" t="s">
        <v>9</v>
      </c>
      <c r="B12">
        <v>11</v>
      </c>
      <c r="C12">
        <v>0.5</v>
      </c>
      <c r="D12">
        <v>20</v>
      </c>
      <c r="E12">
        <v>0.66</v>
      </c>
      <c r="H12" t="s">
        <v>45</v>
      </c>
      <c r="K12">
        <v>2.5362</v>
      </c>
      <c r="M12" s="5">
        <f>K12*10</f>
        <v>25.362000000000002</v>
      </c>
    </row>
    <row r="13" spans="1:13" x14ac:dyDescent="0.25">
      <c r="A13" t="s">
        <v>10</v>
      </c>
      <c r="B13">
        <v>6</v>
      </c>
      <c r="C13" t="s">
        <v>8</v>
      </c>
      <c r="E13">
        <v>0.1963</v>
      </c>
      <c r="F13">
        <v>0.05</v>
      </c>
      <c r="H13" t="s">
        <v>46</v>
      </c>
      <c r="K13">
        <v>0.1963</v>
      </c>
      <c r="M13" s="5">
        <f>K13*10</f>
        <v>1.9630000000000001</v>
      </c>
    </row>
    <row r="14" spans="1:13" x14ac:dyDescent="0.25">
      <c r="A14" t="s">
        <v>102</v>
      </c>
      <c r="B14">
        <v>9</v>
      </c>
      <c r="C14" t="s">
        <v>8</v>
      </c>
      <c r="E14">
        <v>0.44180000000000003</v>
      </c>
      <c r="F14">
        <v>0.17</v>
      </c>
    </row>
    <row r="15" spans="1:13" x14ac:dyDescent="0.25">
      <c r="A15" t="s">
        <v>9</v>
      </c>
      <c r="B15">
        <v>14</v>
      </c>
      <c r="C15" t="s">
        <v>8</v>
      </c>
      <c r="E15">
        <v>1.069</v>
      </c>
      <c r="F15">
        <v>0.4</v>
      </c>
      <c r="H15" t="s">
        <v>228</v>
      </c>
    </row>
    <row r="16" spans="1:13" x14ac:dyDescent="0.25">
      <c r="A16" t="s">
        <v>7</v>
      </c>
      <c r="B16">
        <v>21</v>
      </c>
      <c r="C16">
        <v>2</v>
      </c>
      <c r="D16">
        <v>350</v>
      </c>
      <c r="E16">
        <v>2.4053</v>
      </c>
      <c r="H16" t="s">
        <v>7</v>
      </c>
      <c r="I16">
        <f>AVERAGE(B3,B16,B17,B18)</f>
        <v>19</v>
      </c>
    </row>
    <row r="17" spans="1:9" x14ac:dyDescent="0.25">
      <c r="A17" t="s">
        <v>7</v>
      </c>
      <c r="B17">
        <v>21</v>
      </c>
      <c r="C17">
        <v>2</v>
      </c>
      <c r="D17">
        <v>350</v>
      </c>
      <c r="E17">
        <v>2.4053</v>
      </c>
      <c r="H17" t="s">
        <v>10</v>
      </c>
      <c r="I17">
        <f>AVERAGE(B6,B7,B10,B11,B13)</f>
        <v>9.4</v>
      </c>
    </row>
    <row r="18" spans="1:9" x14ac:dyDescent="0.25">
      <c r="A18" t="s">
        <v>7</v>
      </c>
      <c r="B18">
        <v>18</v>
      </c>
      <c r="C18">
        <v>2</v>
      </c>
      <c r="D18">
        <v>248</v>
      </c>
      <c r="E18">
        <v>1.7670999999999999</v>
      </c>
      <c r="H18" t="s">
        <v>9</v>
      </c>
      <c r="I18">
        <f>AVERAGE(B4,B5,B8,B9,B12,B15)</f>
        <v>15.166666666666666</v>
      </c>
    </row>
    <row r="19" spans="1:9" x14ac:dyDescent="0.25">
      <c r="A19" t="s">
        <v>11</v>
      </c>
      <c r="B19">
        <v>6</v>
      </c>
      <c r="C19" t="s">
        <v>8</v>
      </c>
      <c r="E19">
        <v>0.1963</v>
      </c>
      <c r="F19">
        <v>0.05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42B8-E2C5-45D3-BFCF-A7AA472AD672}">
  <dimension ref="A1:L25"/>
  <sheetViews>
    <sheetView topLeftCell="A5" workbookViewId="0">
      <selection activeCell="H20" sqref="H20"/>
    </sheetView>
  </sheetViews>
  <sheetFormatPr defaultRowHeight="15" x14ac:dyDescent="0.25"/>
  <sheetData>
    <row r="1" spans="1:12" x14ac:dyDescent="0.25">
      <c r="A1" t="s">
        <v>103</v>
      </c>
      <c r="J1" t="s">
        <v>161</v>
      </c>
      <c r="L1" t="s">
        <v>12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G2" t="s">
        <v>41</v>
      </c>
      <c r="J2">
        <f>D17</f>
        <v>10</v>
      </c>
      <c r="L2" s="5">
        <f>J2*10</f>
        <v>100</v>
      </c>
    </row>
    <row r="3" spans="1:12" x14ac:dyDescent="0.25">
      <c r="A3" t="s">
        <v>9</v>
      </c>
      <c r="B3">
        <v>10</v>
      </c>
      <c r="C3" t="s">
        <v>8</v>
      </c>
      <c r="E3">
        <v>0.5454</v>
      </c>
      <c r="F3">
        <v>0.21</v>
      </c>
      <c r="G3" t="s">
        <v>90</v>
      </c>
      <c r="J3">
        <f>D4+D5+D8+D10+D11+D12+D14+D15+D19+D23</f>
        <v>1504</v>
      </c>
      <c r="L3" s="5">
        <f>J3*10</f>
        <v>15040</v>
      </c>
    </row>
    <row r="4" spans="1:12" x14ac:dyDescent="0.25">
      <c r="A4" t="s">
        <v>7</v>
      </c>
      <c r="B4">
        <v>14</v>
      </c>
      <c r="C4">
        <v>1.5</v>
      </c>
      <c r="D4">
        <v>112</v>
      </c>
      <c r="E4">
        <v>1.069</v>
      </c>
      <c r="G4" t="s">
        <v>70</v>
      </c>
      <c r="J4">
        <f>D7</f>
        <v>75</v>
      </c>
      <c r="L4" s="5">
        <f>J4*10</f>
        <v>750</v>
      </c>
    </row>
    <row r="5" spans="1:12" x14ac:dyDescent="0.25">
      <c r="A5" t="s">
        <v>7</v>
      </c>
      <c r="B5">
        <v>12</v>
      </c>
      <c r="C5">
        <v>1</v>
      </c>
      <c r="D5">
        <v>59</v>
      </c>
      <c r="E5">
        <v>0.78539999999999999</v>
      </c>
      <c r="G5" t="s">
        <v>49</v>
      </c>
      <c r="J5">
        <f>D16</f>
        <v>56</v>
      </c>
      <c r="L5" s="5">
        <f>J5*10</f>
        <v>560</v>
      </c>
    </row>
    <row r="6" spans="1:12" x14ac:dyDescent="0.25">
      <c r="A6" t="s">
        <v>10</v>
      </c>
      <c r="B6">
        <v>6</v>
      </c>
      <c r="C6" t="s">
        <v>8</v>
      </c>
      <c r="E6">
        <v>0.1963</v>
      </c>
      <c r="F6">
        <v>0.05</v>
      </c>
      <c r="L6" s="5"/>
    </row>
    <row r="7" spans="1:12" x14ac:dyDescent="0.25">
      <c r="A7" t="s">
        <v>21</v>
      </c>
      <c r="B7">
        <v>12</v>
      </c>
      <c r="C7">
        <v>1.5</v>
      </c>
      <c r="D7">
        <v>75</v>
      </c>
      <c r="E7">
        <v>0.78539999999999999</v>
      </c>
      <c r="G7" t="s">
        <v>62</v>
      </c>
      <c r="J7">
        <f>F6+F9+F13+F21+F22+F24+F25</f>
        <v>0.61</v>
      </c>
      <c r="L7" s="5">
        <f>J7*10</f>
        <v>6.1</v>
      </c>
    </row>
    <row r="8" spans="1:12" x14ac:dyDescent="0.25">
      <c r="A8" t="s">
        <v>7</v>
      </c>
      <c r="B8">
        <v>11</v>
      </c>
      <c r="C8">
        <v>1</v>
      </c>
      <c r="D8">
        <v>49</v>
      </c>
      <c r="E8">
        <v>0.66</v>
      </c>
      <c r="G8" t="s">
        <v>63</v>
      </c>
      <c r="J8">
        <f>F20+F3</f>
        <v>0.45999999999999996</v>
      </c>
      <c r="L8" s="5">
        <f>J8*10</f>
        <v>4.5999999999999996</v>
      </c>
    </row>
    <row r="9" spans="1:12" x14ac:dyDescent="0.25">
      <c r="A9" t="s">
        <v>10</v>
      </c>
      <c r="B9">
        <v>6</v>
      </c>
      <c r="C9" t="s">
        <v>8</v>
      </c>
      <c r="E9">
        <v>0.1963</v>
      </c>
      <c r="F9">
        <v>0.05</v>
      </c>
      <c r="L9" s="5"/>
    </row>
    <row r="10" spans="1:12" x14ac:dyDescent="0.25">
      <c r="A10" t="s">
        <v>7</v>
      </c>
      <c r="B10">
        <v>13</v>
      </c>
      <c r="C10">
        <v>1.5</v>
      </c>
      <c r="D10">
        <v>96</v>
      </c>
      <c r="E10">
        <v>0.92179999999999995</v>
      </c>
      <c r="G10" t="s">
        <v>81</v>
      </c>
      <c r="J10">
        <v>13.270300000000001</v>
      </c>
      <c r="L10" s="5">
        <f>J10*10</f>
        <v>132.703</v>
      </c>
    </row>
    <row r="11" spans="1:12" x14ac:dyDescent="0.25">
      <c r="A11" t="s">
        <v>7</v>
      </c>
      <c r="B11">
        <v>11</v>
      </c>
      <c r="C11">
        <v>1</v>
      </c>
      <c r="D11">
        <v>49</v>
      </c>
      <c r="E11">
        <v>0.66</v>
      </c>
      <c r="G11" t="s">
        <v>56</v>
      </c>
      <c r="J11">
        <v>0.78539999999999999</v>
      </c>
      <c r="L11" s="5">
        <f>J11*10</f>
        <v>7.8540000000000001</v>
      </c>
    </row>
    <row r="12" spans="1:12" x14ac:dyDescent="0.25">
      <c r="A12" t="s">
        <v>7</v>
      </c>
      <c r="B12">
        <v>12</v>
      </c>
      <c r="C12">
        <v>1</v>
      </c>
      <c r="D12">
        <v>59</v>
      </c>
      <c r="E12">
        <v>0.78539999999999999</v>
      </c>
      <c r="G12" t="s">
        <v>45</v>
      </c>
      <c r="J12">
        <v>2.0396999999999998</v>
      </c>
      <c r="L12" s="5">
        <f>J12*10</f>
        <v>20.396999999999998</v>
      </c>
    </row>
    <row r="13" spans="1:12" x14ac:dyDescent="0.25">
      <c r="A13" t="s">
        <v>10</v>
      </c>
      <c r="B13">
        <v>6</v>
      </c>
      <c r="C13" t="s">
        <v>8</v>
      </c>
      <c r="E13">
        <v>0.1963</v>
      </c>
      <c r="F13">
        <v>0.05</v>
      </c>
      <c r="G13" t="s">
        <v>47</v>
      </c>
      <c r="J13">
        <v>1.9907999999999999</v>
      </c>
      <c r="L13" s="5">
        <f>J13*10</f>
        <v>19.907999999999998</v>
      </c>
    </row>
    <row r="14" spans="1:12" x14ac:dyDescent="0.25">
      <c r="A14" t="s">
        <v>7</v>
      </c>
      <c r="B14">
        <v>13</v>
      </c>
      <c r="C14">
        <v>1</v>
      </c>
      <c r="D14">
        <v>71</v>
      </c>
      <c r="E14">
        <v>0.92179999999999995</v>
      </c>
    </row>
    <row r="15" spans="1:12" x14ac:dyDescent="0.25">
      <c r="A15" t="s">
        <v>7</v>
      </c>
      <c r="B15">
        <v>16</v>
      </c>
      <c r="C15">
        <v>1.5</v>
      </c>
      <c r="D15">
        <v>151</v>
      </c>
      <c r="E15">
        <v>1.3963000000000001</v>
      </c>
      <c r="G15" t="s">
        <v>228</v>
      </c>
    </row>
    <row r="16" spans="1:12" x14ac:dyDescent="0.25">
      <c r="A16" t="s">
        <v>9</v>
      </c>
      <c r="B16">
        <v>12</v>
      </c>
      <c r="C16">
        <v>1</v>
      </c>
      <c r="D16">
        <v>56</v>
      </c>
      <c r="E16">
        <v>0.78539999999999999</v>
      </c>
      <c r="G16" t="s">
        <v>7</v>
      </c>
      <c r="H16">
        <f>AVERAGE(B4,B5,B8,B10,B11,B12,B14,B15,B18,B19,B23,B25)</f>
        <v>13.416666666666666</v>
      </c>
    </row>
    <row r="17" spans="1:8" x14ac:dyDescent="0.25">
      <c r="A17" t="s">
        <v>10</v>
      </c>
      <c r="B17">
        <v>9</v>
      </c>
      <c r="C17">
        <v>0.5</v>
      </c>
      <c r="D17">
        <v>10</v>
      </c>
      <c r="E17">
        <v>0.44180000000000003</v>
      </c>
      <c r="G17" t="s">
        <v>21</v>
      </c>
      <c r="H17">
        <f>B7</f>
        <v>12</v>
      </c>
    </row>
    <row r="18" spans="1:8" x14ac:dyDescent="0.25">
      <c r="A18" t="s">
        <v>7</v>
      </c>
      <c r="B18">
        <v>8</v>
      </c>
      <c r="C18" t="s">
        <v>8</v>
      </c>
      <c r="E18">
        <v>0.34910000000000002</v>
      </c>
      <c r="F18">
        <v>0.12</v>
      </c>
      <c r="G18" t="s">
        <v>10</v>
      </c>
      <c r="H18">
        <f>AVERAGE(B6,B9,B13,B17,B21,B22,B24)</f>
        <v>7.1428571428571432</v>
      </c>
    </row>
    <row r="19" spans="1:8" x14ac:dyDescent="0.25">
      <c r="A19" t="s">
        <v>7</v>
      </c>
      <c r="B19">
        <v>16</v>
      </c>
      <c r="C19">
        <v>2</v>
      </c>
      <c r="D19">
        <v>190</v>
      </c>
      <c r="E19">
        <v>1.3963000000000001</v>
      </c>
      <c r="G19" t="s">
        <v>9</v>
      </c>
      <c r="H19">
        <f>AVERAGE(B3,B16,B20)</f>
        <v>11</v>
      </c>
    </row>
    <row r="20" spans="1:8" x14ac:dyDescent="0.25">
      <c r="A20" t="s">
        <v>9</v>
      </c>
      <c r="B20">
        <v>11</v>
      </c>
      <c r="C20" t="s">
        <v>8</v>
      </c>
      <c r="E20">
        <v>0.66</v>
      </c>
      <c r="F20">
        <v>0.25</v>
      </c>
    </row>
    <row r="21" spans="1:8" x14ac:dyDescent="0.25">
      <c r="A21" t="s">
        <v>10</v>
      </c>
      <c r="B21">
        <v>7</v>
      </c>
      <c r="C21" t="s">
        <v>8</v>
      </c>
      <c r="E21">
        <v>0.26729999999999998</v>
      </c>
      <c r="F21">
        <v>0.08</v>
      </c>
    </row>
    <row r="22" spans="1:8" x14ac:dyDescent="0.25">
      <c r="A22" t="s">
        <v>10</v>
      </c>
      <c r="B22">
        <v>6</v>
      </c>
      <c r="C22" t="s">
        <v>8</v>
      </c>
      <c r="E22">
        <v>0.1963</v>
      </c>
      <c r="F22">
        <v>0.05</v>
      </c>
    </row>
    <row r="23" spans="1:8" x14ac:dyDescent="0.25">
      <c r="A23" t="s">
        <v>7</v>
      </c>
      <c r="B23">
        <v>27</v>
      </c>
      <c r="C23">
        <v>2.5</v>
      </c>
      <c r="D23">
        <v>668</v>
      </c>
      <c r="E23">
        <v>3.9761000000000002</v>
      </c>
    </row>
    <row r="24" spans="1:8" x14ac:dyDescent="0.25">
      <c r="A24" t="s">
        <v>10</v>
      </c>
      <c r="B24">
        <v>10</v>
      </c>
      <c r="C24" t="s">
        <v>8</v>
      </c>
      <c r="E24">
        <v>0.5454</v>
      </c>
      <c r="F24">
        <v>0.21</v>
      </c>
    </row>
    <row r="25" spans="1:8" x14ac:dyDescent="0.25">
      <c r="A25" t="s">
        <v>7</v>
      </c>
      <c r="B25">
        <v>8</v>
      </c>
      <c r="C25" t="s">
        <v>8</v>
      </c>
      <c r="E25">
        <v>0.34910000000000002</v>
      </c>
      <c r="F25">
        <v>0.12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55C4-464E-435D-9489-0FDC0A7EB03D}">
  <dimension ref="A1:M27"/>
  <sheetViews>
    <sheetView topLeftCell="A9" workbookViewId="0">
      <selection activeCell="K25" sqref="K25"/>
    </sheetView>
  </sheetViews>
  <sheetFormatPr defaultRowHeight="15" x14ac:dyDescent="0.25"/>
  <sheetData>
    <row r="1" spans="1:13" x14ac:dyDescent="0.25">
      <c r="A1" t="s">
        <v>104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9</v>
      </c>
      <c r="C3" t="s">
        <v>8</v>
      </c>
      <c r="E3">
        <v>0.44180000000000003</v>
      </c>
      <c r="F3">
        <v>0.17</v>
      </c>
      <c r="H3" t="s">
        <v>90</v>
      </c>
      <c r="K3">
        <f>D4+D6+D8+D9+D10+D12+D16+D20+D23+D25</f>
        <v>1078</v>
      </c>
      <c r="M3" s="5">
        <f>K3*10</f>
        <v>10780</v>
      </c>
    </row>
    <row r="4" spans="1:13" x14ac:dyDescent="0.25">
      <c r="A4" t="s">
        <v>7</v>
      </c>
      <c r="B4">
        <v>13</v>
      </c>
      <c r="C4">
        <v>1</v>
      </c>
      <c r="D4">
        <v>71</v>
      </c>
      <c r="E4">
        <v>0.92179999999999995</v>
      </c>
      <c r="H4" t="s">
        <v>41</v>
      </c>
      <c r="K4">
        <f>D22+D24</f>
        <v>329</v>
      </c>
      <c r="M4" s="5">
        <f>K4*10</f>
        <v>3290</v>
      </c>
    </row>
    <row r="5" spans="1:13" x14ac:dyDescent="0.25">
      <c r="A5" t="s">
        <v>9</v>
      </c>
      <c r="B5">
        <v>7</v>
      </c>
      <c r="C5" t="s">
        <v>8</v>
      </c>
      <c r="E5">
        <v>0.26729999999999998</v>
      </c>
      <c r="F5">
        <v>0.08</v>
      </c>
      <c r="H5" t="s">
        <v>49</v>
      </c>
      <c r="K5">
        <f>D11</f>
        <v>78</v>
      </c>
      <c r="M5" s="5">
        <f>K5*10</f>
        <v>780</v>
      </c>
    </row>
    <row r="6" spans="1:13" x14ac:dyDescent="0.25">
      <c r="A6" t="s">
        <v>7</v>
      </c>
      <c r="B6">
        <v>16</v>
      </c>
      <c r="C6">
        <v>1.5</v>
      </c>
      <c r="D6">
        <v>151</v>
      </c>
      <c r="E6">
        <v>1.3963000000000001</v>
      </c>
      <c r="H6" t="s">
        <v>106</v>
      </c>
      <c r="K6">
        <f>D18</f>
        <v>67</v>
      </c>
      <c r="M6" s="5">
        <f>K6*10</f>
        <v>670</v>
      </c>
    </row>
    <row r="7" spans="1:13" x14ac:dyDescent="0.25">
      <c r="A7" t="s">
        <v>7</v>
      </c>
      <c r="B7">
        <v>9</v>
      </c>
      <c r="C7" t="s">
        <v>8</v>
      </c>
      <c r="E7">
        <v>0.44180000000000003</v>
      </c>
      <c r="F7">
        <v>0.17</v>
      </c>
      <c r="M7" s="5"/>
    </row>
    <row r="8" spans="1:13" x14ac:dyDescent="0.25">
      <c r="A8" t="s">
        <v>7</v>
      </c>
      <c r="B8">
        <v>8</v>
      </c>
      <c r="C8">
        <v>1</v>
      </c>
      <c r="D8">
        <v>19</v>
      </c>
      <c r="E8">
        <v>0.34910000000000002</v>
      </c>
      <c r="H8" t="s">
        <v>62</v>
      </c>
      <c r="K8">
        <f>F3+F7+F13+F14+F15+F17+F19+F21+F26+F27</f>
        <v>1.07</v>
      </c>
      <c r="M8" s="5">
        <f>K8*10</f>
        <v>10.700000000000001</v>
      </c>
    </row>
    <row r="9" spans="1:13" x14ac:dyDescent="0.25">
      <c r="A9" t="s">
        <v>7</v>
      </c>
      <c r="B9">
        <v>13</v>
      </c>
      <c r="C9">
        <v>1.5</v>
      </c>
      <c r="D9">
        <v>96</v>
      </c>
      <c r="E9">
        <v>0.92179999999999995</v>
      </c>
      <c r="H9" t="s">
        <v>63</v>
      </c>
      <c r="K9">
        <f>F5</f>
        <v>0.08</v>
      </c>
      <c r="M9" s="5">
        <f>K9*10</f>
        <v>0.8</v>
      </c>
    </row>
    <row r="10" spans="1:13" x14ac:dyDescent="0.25">
      <c r="A10" t="s">
        <v>7</v>
      </c>
      <c r="B10">
        <v>12</v>
      </c>
      <c r="C10">
        <v>1</v>
      </c>
      <c r="D10">
        <v>59</v>
      </c>
      <c r="E10">
        <v>0.78539999999999999</v>
      </c>
      <c r="M10" s="5"/>
    </row>
    <row r="11" spans="1:13" x14ac:dyDescent="0.25">
      <c r="A11" t="s">
        <v>9</v>
      </c>
      <c r="B11">
        <v>14</v>
      </c>
      <c r="C11">
        <v>1</v>
      </c>
      <c r="D11">
        <v>78</v>
      </c>
      <c r="E11">
        <v>1.069</v>
      </c>
      <c r="H11" t="s">
        <v>81</v>
      </c>
      <c r="K11">
        <v>12.5665</v>
      </c>
      <c r="M11" s="5">
        <f>K11*10</f>
        <v>125.66499999999999</v>
      </c>
    </row>
    <row r="12" spans="1:13" x14ac:dyDescent="0.25">
      <c r="A12" t="s">
        <v>7</v>
      </c>
      <c r="B12">
        <v>13</v>
      </c>
      <c r="C12">
        <v>1.5</v>
      </c>
      <c r="D12">
        <v>96</v>
      </c>
      <c r="E12">
        <v>0.92179999999999995</v>
      </c>
      <c r="H12" t="s">
        <v>45</v>
      </c>
      <c r="K12">
        <v>4.1317000000000004</v>
      </c>
      <c r="M12" s="5">
        <f>K12*10</f>
        <v>41.317000000000007</v>
      </c>
    </row>
    <row r="13" spans="1:13" x14ac:dyDescent="0.25">
      <c r="A13" t="s">
        <v>10</v>
      </c>
      <c r="B13">
        <v>7</v>
      </c>
      <c r="C13" t="s">
        <v>8</v>
      </c>
      <c r="E13">
        <v>0.26729999999999998</v>
      </c>
      <c r="F13">
        <v>0.08</v>
      </c>
      <c r="H13" t="s">
        <v>47</v>
      </c>
      <c r="K13">
        <v>1.3363</v>
      </c>
      <c r="M13" s="5">
        <f>K13*10</f>
        <v>13.363</v>
      </c>
    </row>
    <row r="14" spans="1:13" x14ac:dyDescent="0.25">
      <c r="A14" t="s">
        <v>7</v>
      </c>
      <c r="B14">
        <v>6</v>
      </c>
      <c r="C14" t="s">
        <v>8</v>
      </c>
      <c r="E14">
        <v>0.1963</v>
      </c>
      <c r="F14">
        <v>0.05</v>
      </c>
      <c r="H14" t="s">
        <v>107</v>
      </c>
      <c r="K14">
        <v>0.92179999999999995</v>
      </c>
      <c r="M14" s="5">
        <f>K14*10</f>
        <v>9.218</v>
      </c>
    </row>
    <row r="15" spans="1:13" x14ac:dyDescent="0.25">
      <c r="A15" t="s">
        <v>10</v>
      </c>
      <c r="B15">
        <v>6</v>
      </c>
      <c r="C15" t="s">
        <v>8</v>
      </c>
      <c r="E15">
        <v>0.1963</v>
      </c>
      <c r="F15">
        <v>0.05</v>
      </c>
    </row>
    <row r="16" spans="1:13" x14ac:dyDescent="0.25">
      <c r="A16" t="s">
        <v>7</v>
      </c>
      <c r="B16">
        <v>15</v>
      </c>
      <c r="C16">
        <v>2</v>
      </c>
      <c r="D16">
        <v>166</v>
      </c>
      <c r="E16">
        <v>1.2272000000000001</v>
      </c>
      <c r="H16" t="s">
        <v>228</v>
      </c>
    </row>
    <row r="17" spans="1:9" x14ac:dyDescent="0.25">
      <c r="A17" t="s">
        <v>10</v>
      </c>
      <c r="B17">
        <v>8</v>
      </c>
      <c r="C17" t="s">
        <v>8</v>
      </c>
      <c r="E17">
        <v>0.34910000000000002</v>
      </c>
      <c r="F17">
        <v>0.12</v>
      </c>
      <c r="H17" t="s">
        <v>7</v>
      </c>
      <c r="I17">
        <f>AVERAGE(B3,B4,B6,B7,B8,B9,B10,B12,B14,B16,B19,B20,B21,B23,B25,B26,B27)</f>
        <v>11.058823529411764</v>
      </c>
    </row>
    <row r="18" spans="1:9" x14ac:dyDescent="0.25">
      <c r="A18" t="s">
        <v>105</v>
      </c>
      <c r="B18">
        <v>13</v>
      </c>
      <c r="C18">
        <v>1</v>
      </c>
      <c r="D18">
        <v>67</v>
      </c>
      <c r="E18">
        <v>0.92179999999999995</v>
      </c>
      <c r="H18" t="s">
        <v>10</v>
      </c>
      <c r="I18">
        <f>AVERAGE(B13,B15,B17,B22,B24)</f>
        <v>11</v>
      </c>
    </row>
    <row r="19" spans="1:9" x14ac:dyDescent="0.25">
      <c r="A19" t="s">
        <v>7</v>
      </c>
      <c r="B19">
        <v>8</v>
      </c>
      <c r="C19" t="s">
        <v>8</v>
      </c>
      <c r="E19">
        <v>0.34910000000000002</v>
      </c>
      <c r="F19">
        <v>0.12</v>
      </c>
    </row>
    <row r="20" spans="1:9" x14ac:dyDescent="0.25">
      <c r="A20" t="s">
        <v>7</v>
      </c>
      <c r="B20">
        <v>13</v>
      </c>
      <c r="C20">
        <v>2</v>
      </c>
      <c r="D20">
        <v>120</v>
      </c>
      <c r="E20">
        <v>0.92179999999999995</v>
      </c>
    </row>
    <row r="21" spans="1:9" x14ac:dyDescent="0.25">
      <c r="A21" t="s">
        <v>7</v>
      </c>
      <c r="B21">
        <v>10</v>
      </c>
      <c r="C21" t="s">
        <v>8</v>
      </c>
      <c r="E21">
        <v>0.5454</v>
      </c>
      <c r="F21">
        <v>0.21</v>
      </c>
    </row>
    <row r="22" spans="1:9" x14ac:dyDescent="0.25">
      <c r="A22" t="s">
        <v>10</v>
      </c>
      <c r="B22">
        <v>13</v>
      </c>
      <c r="C22">
        <v>1</v>
      </c>
      <c r="D22">
        <v>67</v>
      </c>
      <c r="E22">
        <v>0.92179999999999995</v>
      </c>
    </row>
    <row r="23" spans="1:9" x14ac:dyDescent="0.25">
      <c r="A23" t="s">
        <v>7</v>
      </c>
      <c r="B23">
        <v>12</v>
      </c>
      <c r="C23">
        <v>1.5</v>
      </c>
      <c r="D23">
        <v>78</v>
      </c>
      <c r="E23">
        <v>0.78539999999999999</v>
      </c>
    </row>
    <row r="24" spans="1:9" x14ac:dyDescent="0.25">
      <c r="A24" t="s">
        <v>10</v>
      </c>
      <c r="B24">
        <v>21</v>
      </c>
      <c r="C24">
        <v>1.5</v>
      </c>
      <c r="D24">
        <v>262</v>
      </c>
      <c r="E24">
        <v>2.4053</v>
      </c>
    </row>
    <row r="25" spans="1:9" x14ac:dyDescent="0.25">
      <c r="A25" t="s">
        <v>7</v>
      </c>
      <c r="B25">
        <v>19</v>
      </c>
      <c r="C25">
        <v>2.5</v>
      </c>
      <c r="D25">
        <v>222</v>
      </c>
      <c r="E25">
        <v>1.9689000000000001</v>
      </c>
    </row>
    <row r="26" spans="1:9" x14ac:dyDescent="0.25">
      <c r="A26" t="s">
        <v>7</v>
      </c>
      <c r="B26">
        <v>6</v>
      </c>
      <c r="C26" t="s">
        <v>8</v>
      </c>
      <c r="E26">
        <v>0.1963</v>
      </c>
      <c r="F26">
        <v>0.05</v>
      </c>
    </row>
    <row r="27" spans="1:9" x14ac:dyDescent="0.25">
      <c r="A27" t="s">
        <v>7</v>
      </c>
      <c r="B27">
        <v>6</v>
      </c>
      <c r="C27" t="s">
        <v>8</v>
      </c>
      <c r="E27">
        <v>0.1963</v>
      </c>
      <c r="F27">
        <v>0.05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CBE2-7DDD-4978-BE31-627E8382B773}">
  <dimension ref="A1:M15"/>
  <sheetViews>
    <sheetView workbookViewId="0">
      <selection activeCell="F16" sqref="F16"/>
    </sheetView>
  </sheetViews>
  <sheetFormatPr defaultRowHeight="15" x14ac:dyDescent="0.25"/>
  <sheetData>
    <row r="1" spans="1:13" x14ac:dyDescent="0.25">
      <c r="A1" t="s">
        <v>108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9</v>
      </c>
      <c r="B3">
        <v>10</v>
      </c>
      <c r="C3" t="s">
        <v>8</v>
      </c>
      <c r="E3">
        <v>0.5454</v>
      </c>
      <c r="F3">
        <v>0.21</v>
      </c>
      <c r="H3" t="s">
        <v>90</v>
      </c>
      <c r="K3">
        <f>D4+D11</f>
        <v>930</v>
      </c>
      <c r="M3" s="5">
        <f>K3*10</f>
        <v>9300</v>
      </c>
    </row>
    <row r="4" spans="1:13" x14ac:dyDescent="0.25">
      <c r="A4" t="s">
        <v>7</v>
      </c>
      <c r="B4">
        <v>28</v>
      </c>
      <c r="C4">
        <v>2</v>
      </c>
      <c r="D4">
        <v>654</v>
      </c>
      <c r="E4">
        <v>4.2760999999999996</v>
      </c>
      <c r="M4" s="5"/>
    </row>
    <row r="5" spans="1:13" x14ac:dyDescent="0.25">
      <c r="A5" t="s">
        <v>9</v>
      </c>
      <c r="B5">
        <v>7</v>
      </c>
      <c r="C5" t="s">
        <v>8</v>
      </c>
      <c r="E5">
        <v>0.26729999999999998</v>
      </c>
      <c r="F5">
        <v>0.08</v>
      </c>
      <c r="H5" t="s">
        <v>62</v>
      </c>
      <c r="K5">
        <f>F9</f>
        <v>0.17</v>
      </c>
      <c r="M5" s="5">
        <f>K5*10</f>
        <v>1.7000000000000002</v>
      </c>
    </row>
    <row r="6" spans="1:13" x14ac:dyDescent="0.25">
      <c r="A6" t="s">
        <v>9</v>
      </c>
      <c r="B6">
        <v>8</v>
      </c>
      <c r="C6" t="s">
        <v>8</v>
      </c>
      <c r="E6">
        <v>0.34910000000000002</v>
      </c>
      <c r="F6">
        <v>0.12</v>
      </c>
      <c r="H6" t="s">
        <v>63</v>
      </c>
      <c r="K6">
        <f>F3+F5+F6+F7+F8+F10+F12</f>
        <v>1.01</v>
      </c>
      <c r="M6" s="5">
        <f>K6*10</f>
        <v>10.1</v>
      </c>
    </row>
    <row r="7" spans="1:13" x14ac:dyDescent="0.25">
      <c r="A7" t="s">
        <v>9</v>
      </c>
      <c r="B7">
        <v>7</v>
      </c>
      <c r="C7" t="s">
        <v>8</v>
      </c>
      <c r="E7">
        <v>0.56730000000000003</v>
      </c>
      <c r="F7">
        <v>0.08</v>
      </c>
      <c r="M7" s="5"/>
    </row>
    <row r="8" spans="1:13" x14ac:dyDescent="0.25">
      <c r="A8" t="s">
        <v>9</v>
      </c>
      <c r="B8">
        <v>6</v>
      </c>
      <c r="C8" t="s">
        <v>8</v>
      </c>
      <c r="E8">
        <v>0.1963</v>
      </c>
      <c r="F8">
        <v>0.05</v>
      </c>
      <c r="H8" t="s">
        <v>81</v>
      </c>
      <c r="K8">
        <v>6.6814</v>
      </c>
      <c r="M8" s="5">
        <f>K8*10</f>
        <v>66.813999999999993</v>
      </c>
    </row>
    <row r="9" spans="1:13" x14ac:dyDescent="0.25">
      <c r="A9" t="s">
        <v>10</v>
      </c>
      <c r="B9">
        <v>9</v>
      </c>
      <c r="C9" t="s">
        <v>8</v>
      </c>
      <c r="E9">
        <v>0.44180000000000003</v>
      </c>
      <c r="F9">
        <v>0.17</v>
      </c>
      <c r="H9" t="s">
        <v>47</v>
      </c>
      <c r="K9">
        <v>2.8963000000000001</v>
      </c>
      <c r="M9" s="5">
        <f>K9*10</f>
        <v>28.963000000000001</v>
      </c>
    </row>
    <row r="10" spans="1:13" x14ac:dyDescent="0.25">
      <c r="A10" t="s">
        <v>9</v>
      </c>
      <c r="B10">
        <v>13</v>
      </c>
      <c r="C10" t="s">
        <v>8</v>
      </c>
      <c r="E10">
        <v>0.92179999999999995</v>
      </c>
      <c r="F10">
        <v>0.35</v>
      </c>
      <c r="H10" t="s">
        <v>45</v>
      </c>
      <c r="K10">
        <v>0.44180000000000003</v>
      </c>
      <c r="M10" s="5">
        <f>K10*10</f>
        <v>4.4180000000000001</v>
      </c>
    </row>
    <row r="11" spans="1:13" x14ac:dyDescent="0.25">
      <c r="A11" t="s">
        <v>7</v>
      </c>
      <c r="B11">
        <v>21</v>
      </c>
      <c r="C11">
        <v>1.5</v>
      </c>
      <c r="D11">
        <v>276</v>
      </c>
      <c r="E11">
        <v>2.4053</v>
      </c>
    </row>
    <row r="12" spans="1:13" x14ac:dyDescent="0.25">
      <c r="A12" t="s">
        <v>9</v>
      </c>
      <c r="B12">
        <v>8</v>
      </c>
      <c r="C12" t="s">
        <v>8</v>
      </c>
      <c r="E12">
        <v>0.34910000000000002</v>
      </c>
      <c r="F12">
        <v>0.12</v>
      </c>
      <c r="H12" t="s">
        <v>228</v>
      </c>
    </row>
    <row r="13" spans="1:13" x14ac:dyDescent="0.25">
      <c r="H13" t="s">
        <v>7</v>
      </c>
      <c r="I13">
        <f>AVERAGE(B4,B11)</f>
        <v>24.5</v>
      </c>
    </row>
    <row r="14" spans="1:13" x14ac:dyDescent="0.25">
      <c r="H14" t="s">
        <v>10</v>
      </c>
      <c r="I14">
        <f>AVERAGE(B9)</f>
        <v>9</v>
      </c>
    </row>
    <row r="15" spans="1:13" x14ac:dyDescent="0.25">
      <c r="H15" t="s">
        <v>9</v>
      </c>
      <c r="I15">
        <f>AVERAGE(B3,B5,B6,B7,B8,B10,B12)</f>
        <v>8.4285714285714288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42DD-57CE-4907-B385-42DCFA13D5D2}">
  <dimension ref="A1:M31"/>
  <sheetViews>
    <sheetView topLeftCell="A7" workbookViewId="0">
      <selection activeCell="I21" sqref="I21"/>
    </sheetView>
  </sheetViews>
  <sheetFormatPr defaultRowHeight="15" x14ac:dyDescent="0.25"/>
  <sheetData>
    <row r="1" spans="1:13" x14ac:dyDescent="0.25">
      <c r="A1" t="s">
        <v>109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9</v>
      </c>
      <c r="C3" t="s">
        <v>8</v>
      </c>
      <c r="E3">
        <v>0.44180000000000003</v>
      </c>
      <c r="F3">
        <v>0.17</v>
      </c>
      <c r="H3" t="s">
        <v>90</v>
      </c>
      <c r="K3">
        <f>D4+D7+D12+D17+D19+D22+D24+D25+D26+D29</f>
        <v>1980</v>
      </c>
      <c r="M3" s="5">
        <f>K3*10</f>
        <v>19800</v>
      </c>
    </row>
    <row r="4" spans="1:13" x14ac:dyDescent="0.25">
      <c r="A4" t="s">
        <v>7</v>
      </c>
      <c r="B4">
        <v>21</v>
      </c>
      <c r="C4">
        <v>2.5</v>
      </c>
      <c r="D4">
        <v>414</v>
      </c>
      <c r="E4">
        <v>2.4053</v>
      </c>
      <c r="H4" t="s">
        <v>49</v>
      </c>
      <c r="K4">
        <f>D6</f>
        <v>67</v>
      </c>
      <c r="M4" s="5">
        <f>K4*10</f>
        <v>670</v>
      </c>
    </row>
    <row r="5" spans="1:13" x14ac:dyDescent="0.25">
      <c r="A5" t="s">
        <v>10</v>
      </c>
      <c r="B5">
        <v>6</v>
      </c>
      <c r="C5" t="s">
        <v>8</v>
      </c>
      <c r="E5">
        <v>0.1963</v>
      </c>
      <c r="F5">
        <v>0.05</v>
      </c>
      <c r="M5" s="5"/>
    </row>
    <row r="6" spans="1:13" x14ac:dyDescent="0.25">
      <c r="A6" t="s">
        <v>9</v>
      </c>
      <c r="B6">
        <v>13</v>
      </c>
      <c r="C6">
        <v>1</v>
      </c>
      <c r="D6">
        <v>67</v>
      </c>
      <c r="E6">
        <v>0.92179999999999995</v>
      </c>
      <c r="H6" t="s">
        <v>62</v>
      </c>
      <c r="K6">
        <f>F3+F5+F9+F11+F13+F14+F15+F16+F18+F20+F21+F23+F27+F28+F30+F31</f>
        <v>1.8600000000000003</v>
      </c>
      <c r="M6" s="5">
        <f>K6*10</f>
        <v>18.600000000000001</v>
      </c>
    </row>
    <row r="7" spans="1:13" x14ac:dyDescent="0.25">
      <c r="A7" t="s">
        <v>7</v>
      </c>
      <c r="B7">
        <v>18</v>
      </c>
      <c r="C7">
        <v>2</v>
      </c>
      <c r="D7">
        <v>248</v>
      </c>
      <c r="E7">
        <v>1.7670999999999999</v>
      </c>
      <c r="H7" t="s">
        <v>63</v>
      </c>
      <c r="K7">
        <f>F8+F10</f>
        <v>0.13</v>
      </c>
      <c r="M7" s="5">
        <f>K7*10</f>
        <v>1.3</v>
      </c>
    </row>
    <row r="8" spans="1:13" x14ac:dyDescent="0.25">
      <c r="A8" t="s">
        <v>9</v>
      </c>
      <c r="B8">
        <v>7</v>
      </c>
      <c r="C8" t="s">
        <v>8</v>
      </c>
      <c r="E8">
        <v>0.26729999999999998</v>
      </c>
      <c r="F8">
        <v>0.08</v>
      </c>
      <c r="M8" s="5"/>
    </row>
    <row r="9" spans="1:13" x14ac:dyDescent="0.25">
      <c r="A9" t="s">
        <v>10</v>
      </c>
      <c r="B9">
        <v>6</v>
      </c>
      <c r="C9" t="s">
        <v>8</v>
      </c>
      <c r="E9">
        <v>0.1963</v>
      </c>
      <c r="F9">
        <v>0.05</v>
      </c>
      <c r="H9" t="s">
        <v>81</v>
      </c>
      <c r="K9">
        <v>19.144200000000001</v>
      </c>
      <c r="M9" s="5">
        <f>K9*10</f>
        <v>191.44200000000001</v>
      </c>
    </row>
    <row r="10" spans="1:13" x14ac:dyDescent="0.25">
      <c r="A10" t="s">
        <v>9</v>
      </c>
      <c r="B10">
        <v>6</v>
      </c>
      <c r="C10" t="s">
        <v>8</v>
      </c>
      <c r="E10">
        <v>0.1963</v>
      </c>
      <c r="F10">
        <v>0.05</v>
      </c>
      <c r="H10" t="s">
        <v>45</v>
      </c>
      <c r="K10">
        <v>3.1305000000000001</v>
      </c>
      <c r="M10" s="5">
        <f>K10*10</f>
        <v>31.305</v>
      </c>
    </row>
    <row r="11" spans="1:13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47</v>
      </c>
      <c r="K11">
        <v>1.3854</v>
      </c>
      <c r="M11" s="5">
        <f>K11*10</f>
        <v>13.853999999999999</v>
      </c>
    </row>
    <row r="12" spans="1:13" x14ac:dyDescent="0.25">
      <c r="A12" t="s">
        <v>7</v>
      </c>
      <c r="B12">
        <v>22</v>
      </c>
      <c r="C12">
        <v>2</v>
      </c>
      <c r="D12">
        <v>387</v>
      </c>
      <c r="E12">
        <v>2.6398000000000001</v>
      </c>
    </row>
    <row r="13" spans="1:13" x14ac:dyDescent="0.25">
      <c r="A13" t="s">
        <v>10</v>
      </c>
      <c r="B13">
        <v>6</v>
      </c>
      <c r="C13" t="s">
        <v>8</v>
      </c>
      <c r="E13">
        <v>0.1963</v>
      </c>
      <c r="F13">
        <v>0.05</v>
      </c>
      <c r="H13" t="s">
        <v>228</v>
      </c>
    </row>
    <row r="14" spans="1:13" x14ac:dyDescent="0.25">
      <c r="A14" t="s">
        <v>10</v>
      </c>
      <c r="B14">
        <v>6</v>
      </c>
      <c r="C14" t="s">
        <v>8</v>
      </c>
      <c r="E14">
        <v>0.1963</v>
      </c>
      <c r="F14">
        <v>0.05</v>
      </c>
      <c r="H14" t="s">
        <v>7</v>
      </c>
      <c r="I14">
        <f>AVERAGE(B4,B7,B12,B17,B18,B19,B20,B22,B24,B25,B26,B28,B29,B30)</f>
        <v>15</v>
      </c>
    </row>
    <row r="15" spans="1:13" x14ac:dyDescent="0.25">
      <c r="A15" t="s">
        <v>10</v>
      </c>
      <c r="B15">
        <v>7</v>
      </c>
      <c r="C15" t="s">
        <v>8</v>
      </c>
      <c r="E15">
        <v>0.26729999999999998</v>
      </c>
      <c r="F15">
        <v>0.08</v>
      </c>
      <c r="H15" t="s">
        <v>10</v>
      </c>
      <c r="I15">
        <f>AVERAGE(B3,B5,B9,B11,B13,B14,B15,B16,B21,B23,B27,B31)</f>
        <v>6.833333333333333</v>
      </c>
    </row>
    <row r="16" spans="1:13" x14ac:dyDescent="0.25">
      <c r="A16" t="s">
        <v>10</v>
      </c>
      <c r="B16">
        <v>6</v>
      </c>
      <c r="C16" t="s">
        <v>8</v>
      </c>
      <c r="E16">
        <v>0.1963</v>
      </c>
      <c r="F16">
        <v>0.05</v>
      </c>
    </row>
    <row r="17" spans="1:9" x14ac:dyDescent="0.25">
      <c r="A17" t="s">
        <v>7</v>
      </c>
      <c r="B17">
        <v>17</v>
      </c>
      <c r="C17">
        <v>1</v>
      </c>
      <c r="D17">
        <v>128</v>
      </c>
      <c r="E17">
        <v>1.5763</v>
      </c>
      <c r="H17" t="s">
        <v>228</v>
      </c>
    </row>
    <row r="18" spans="1:9" x14ac:dyDescent="0.25">
      <c r="A18" t="s">
        <v>7</v>
      </c>
      <c r="B18">
        <v>8</v>
      </c>
      <c r="C18" t="s">
        <v>8</v>
      </c>
      <c r="E18">
        <v>0.34910000000000002</v>
      </c>
      <c r="F18">
        <v>0.12</v>
      </c>
      <c r="H18" t="s">
        <v>7</v>
      </c>
      <c r="I18">
        <f>AVERAGE(B4,B7,B12,B17,B18,B19,B20,B22,B24,B25,B26,B28,B29,B30)</f>
        <v>15</v>
      </c>
    </row>
    <row r="19" spans="1:9" x14ac:dyDescent="0.25">
      <c r="A19" t="s">
        <v>7</v>
      </c>
      <c r="B19">
        <v>24</v>
      </c>
      <c r="C19">
        <v>1</v>
      </c>
      <c r="D19">
        <v>266</v>
      </c>
      <c r="E19">
        <v>3.1415999999999999</v>
      </c>
      <c r="H19" t="s">
        <v>10</v>
      </c>
      <c r="I19">
        <f>AVERAGE(B3,B5,B9,B11,B13,B14,B15,B16,B21,B23,B27,B31)</f>
        <v>6.833333333333333</v>
      </c>
    </row>
    <row r="20" spans="1:9" x14ac:dyDescent="0.25">
      <c r="A20" t="s">
        <v>7</v>
      </c>
      <c r="B20">
        <v>15</v>
      </c>
      <c r="C20" t="s">
        <v>8</v>
      </c>
      <c r="E20">
        <v>1.2272000000000001</v>
      </c>
      <c r="F20">
        <v>0.45</v>
      </c>
      <c r="H20" t="s">
        <v>9</v>
      </c>
      <c r="I20">
        <f>AVERAGE(B6,B8,B10)</f>
        <v>8.6666666666666661</v>
      </c>
    </row>
    <row r="21" spans="1:9" x14ac:dyDescent="0.25">
      <c r="A21" t="s">
        <v>10</v>
      </c>
      <c r="B21">
        <v>8</v>
      </c>
      <c r="C21" t="s">
        <v>8</v>
      </c>
      <c r="E21">
        <v>0.34910000000000002</v>
      </c>
      <c r="F21">
        <v>0.12</v>
      </c>
    </row>
    <row r="22" spans="1:9" x14ac:dyDescent="0.25">
      <c r="A22" t="s">
        <v>7</v>
      </c>
      <c r="B22">
        <v>12</v>
      </c>
      <c r="C22">
        <v>0.5</v>
      </c>
      <c r="D22">
        <v>25</v>
      </c>
      <c r="E22">
        <v>0.78539999999999999</v>
      </c>
    </row>
    <row r="23" spans="1:9" x14ac:dyDescent="0.25">
      <c r="A23" t="s">
        <v>10</v>
      </c>
      <c r="B23">
        <v>8</v>
      </c>
      <c r="C23" t="s">
        <v>8</v>
      </c>
      <c r="E23">
        <v>0.34910000000000002</v>
      </c>
      <c r="F23">
        <v>0.12</v>
      </c>
    </row>
    <row r="24" spans="1:9" x14ac:dyDescent="0.25">
      <c r="A24" t="s">
        <v>7</v>
      </c>
      <c r="B24">
        <v>10</v>
      </c>
      <c r="C24">
        <v>1</v>
      </c>
      <c r="D24">
        <v>39</v>
      </c>
      <c r="E24">
        <v>0.5454</v>
      </c>
    </row>
    <row r="25" spans="1:9" x14ac:dyDescent="0.25">
      <c r="A25" t="s">
        <v>7</v>
      </c>
      <c r="B25">
        <v>13</v>
      </c>
      <c r="C25">
        <v>1.5</v>
      </c>
      <c r="D25">
        <v>96</v>
      </c>
      <c r="E25">
        <v>0.92179999999999995</v>
      </c>
    </row>
    <row r="26" spans="1:9" x14ac:dyDescent="0.25">
      <c r="A26" t="s">
        <v>7</v>
      </c>
      <c r="B26">
        <v>19</v>
      </c>
      <c r="C26">
        <v>2</v>
      </c>
      <c r="D26">
        <v>281</v>
      </c>
      <c r="E26">
        <v>1.9689000000000001</v>
      </c>
    </row>
    <row r="27" spans="1:9" x14ac:dyDescent="0.25">
      <c r="A27" t="s">
        <v>10</v>
      </c>
      <c r="B27">
        <v>6</v>
      </c>
      <c r="C27" t="s">
        <v>8</v>
      </c>
      <c r="E27">
        <v>0.1963</v>
      </c>
      <c r="F27">
        <v>0.05</v>
      </c>
    </row>
    <row r="28" spans="1:9" x14ac:dyDescent="0.25">
      <c r="A28" t="s">
        <v>7</v>
      </c>
      <c r="B28">
        <v>8</v>
      </c>
      <c r="C28" t="s">
        <v>8</v>
      </c>
      <c r="E28">
        <v>0.34910000000000002</v>
      </c>
      <c r="F28">
        <v>0.12</v>
      </c>
    </row>
    <row r="29" spans="1:9" x14ac:dyDescent="0.25">
      <c r="A29" t="s">
        <v>7</v>
      </c>
      <c r="B29">
        <v>13</v>
      </c>
      <c r="C29">
        <v>1.5</v>
      </c>
      <c r="D29">
        <v>96</v>
      </c>
      <c r="E29">
        <v>0.92179999999999995</v>
      </c>
    </row>
    <row r="30" spans="1:9" x14ac:dyDescent="0.25">
      <c r="A30" t="s">
        <v>7</v>
      </c>
      <c r="B30">
        <v>10</v>
      </c>
      <c r="C30" t="s">
        <v>8</v>
      </c>
      <c r="E30">
        <v>0.5454</v>
      </c>
      <c r="F30">
        <v>0.21</v>
      </c>
    </row>
    <row r="31" spans="1:9" x14ac:dyDescent="0.25">
      <c r="A31" t="s">
        <v>10</v>
      </c>
      <c r="B31">
        <v>8</v>
      </c>
      <c r="C31" t="s">
        <v>8</v>
      </c>
      <c r="E31">
        <v>0.34910000000000002</v>
      </c>
      <c r="F31">
        <v>0.12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FD54D-AFCA-4470-A70E-79A2F74E0627}">
  <dimension ref="A1:M18"/>
  <sheetViews>
    <sheetView workbookViewId="0">
      <selection activeCell="I19" sqref="I19"/>
    </sheetView>
  </sheetViews>
  <sheetFormatPr defaultRowHeight="15" x14ac:dyDescent="0.25"/>
  <sheetData>
    <row r="1" spans="1:13" x14ac:dyDescent="0.25">
      <c r="A1" t="s">
        <v>110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K2" t="s">
        <v>161</v>
      </c>
      <c r="M2" t="s">
        <v>12</v>
      </c>
    </row>
    <row r="3" spans="1:13" x14ac:dyDescent="0.25">
      <c r="A3" t="s">
        <v>11</v>
      </c>
      <c r="B3">
        <v>14</v>
      </c>
      <c r="C3">
        <v>1.5</v>
      </c>
      <c r="D3">
        <v>105</v>
      </c>
      <c r="E3">
        <v>1.069</v>
      </c>
      <c r="H3" t="s">
        <v>68</v>
      </c>
      <c r="K3">
        <f>D3+D4+D7</f>
        <v>403</v>
      </c>
      <c r="M3" s="5">
        <f>K3*10</f>
        <v>4030</v>
      </c>
    </row>
    <row r="4" spans="1:13" x14ac:dyDescent="0.25">
      <c r="A4" t="s">
        <v>11</v>
      </c>
      <c r="B4">
        <v>15</v>
      </c>
      <c r="C4">
        <v>1</v>
      </c>
      <c r="D4">
        <v>92</v>
      </c>
      <c r="E4">
        <v>1.2272000000000001</v>
      </c>
      <c r="H4" t="s">
        <v>49</v>
      </c>
      <c r="K4">
        <f>D10</f>
        <v>67</v>
      </c>
      <c r="M4" s="5">
        <f>K4*10</f>
        <v>670</v>
      </c>
    </row>
    <row r="5" spans="1:13" x14ac:dyDescent="0.25">
      <c r="A5" t="s">
        <v>29</v>
      </c>
      <c r="B5">
        <v>11</v>
      </c>
      <c r="C5" t="s">
        <v>8</v>
      </c>
      <c r="E5">
        <v>0.66</v>
      </c>
      <c r="F5">
        <v>0.25</v>
      </c>
      <c r="M5" s="5"/>
    </row>
    <row r="6" spans="1:13" x14ac:dyDescent="0.25">
      <c r="A6" t="s">
        <v>9</v>
      </c>
      <c r="B6">
        <v>5</v>
      </c>
      <c r="C6" t="s">
        <v>8</v>
      </c>
      <c r="E6">
        <v>0.13639999999999999</v>
      </c>
      <c r="F6">
        <v>0.02</v>
      </c>
      <c r="H6" t="s">
        <v>62</v>
      </c>
      <c r="K6">
        <f>F9</f>
        <v>0.02</v>
      </c>
      <c r="M6" s="5">
        <f>K6*10</f>
        <v>0.2</v>
      </c>
    </row>
    <row r="7" spans="1:13" x14ac:dyDescent="0.25">
      <c r="A7" t="s">
        <v>11</v>
      </c>
      <c r="B7">
        <v>17</v>
      </c>
      <c r="C7">
        <v>2</v>
      </c>
      <c r="D7">
        <v>206</v>
      </c>
      <c r="E7">
        <v>1.5763</v>
      </c>
      <c r="H7" t="s">
        <v>63</v>
      </c>
      <c r="K7">
        <f>F5+F6+F8+F11+F12</f>
        <v>1</v>
      </c>
      <c r="M7" s="5">
        <f>K7*10</f>
        <v>10</v>
      </c>
    </row>
    <row r="8" spans="1:13" x14ac:dyDescent="0.25">
      <c r="A8" t="s">
        <v>9</v>
      </c>
      <c r="B8">
        <v>9</v>
      </c>
      <c r="C8" t="s">
        <v>8</v>
      </c>
      <c r="E8">
        <v>0.44180000000000003</v>
      </c>
      <c r="F8">
        <v>0.17</v>
      </c>
      <c r="M8" s="5"/>
    </row>
    <row r="9" spans="1:13" x14ac:dyDescent="0.25">
      <c r="A9" t="s">
        <v>10</v>
      </c>
      <c r="B9">
        <v>5</v>
      </c>
      <c r="C9" t="s">
        <v>8</v>
      </c>
      <c r="E9">
        <v>0.13639999999999999</v>
      </c>
      <c r="F9">
        <v>0.02</v>
      </c>
      <c r="H9" t="s">
        <v>46</v>
      </c>
      <c r="K9">
        <f>E3+E4+E7</f>
        <v>3.8724999999999996</v>
      </c>
      <c r="M9" s="5">
        <f>K9*10</f>
        <v>38.724999999999994</v>
      </c>
    </row>
    <row r="10" spans="1:13" x14ac:dyDescent="0.25">
      <c r="A10" t="s">
        <v>9</v>
      </c>
      <c r="B10">
        <v>13</v>
      </c>
      <c r="C10">
        <v>1</v>
      </c>
      <c r="D10">
        <v>67</v>
      </c>
      <c r="E10">
        <v>0.92179999999999995</v>
      </c>
      <c r="H10" t="s">
        <v>47</v>
      </c>
      <c r="K10">
        <f>E6+E8+E10</f>
        <v>1.5</v>
      </c>
      <c r="M10" s="5">
        <f>K10*10</f>
        <v>15</v>
      </c>
    </row>
    <row r="11" spans="1:13" x14ac:dyDescent="0.25">
      <c r="A11" t="s">
        <v>79</v>
      </c>
      <c r="B11">
        <v>10</v>
      </c>
      <c r="C11" t="s">
        <v>8</v>
      </c>
      <c r="E11">
        <v>0.5454</v>
      </c>
      <c r="F11">
        <v>0.21</v>
      </c>
      <c r="H11" t="s">
        <v>87</v>
      </c>
      <c r="K11">
        <f>E5</f>
        <v>0.66</v>
      </c>
      <c r="M11" s="5">
        <f>K11*10</f>
        <v>6.6000000000000005</v>
      </c>
    </row>
    <row r="12" spans="1:13" x14ac:dyDescent="0.25">
      <c r="A12" t="s">
        <v>79</v>
      </c>
      <c r="B12">
        <v>13</v>
      </c>
      <c r="C12" t="s">
        <v>8</v>
      </c>
      <c r="E12">
        <v>0.92179999999999995</v>
      </c>
      <c r="F12">
        <v>0.35</v>
      </c>
      <c r="H12" t="s">
        <v>82</v>
      </c>
      <c r="K12">
        <f>E11+E12</f>
        <v>1.4672000000000001</v>
      </c>
      <c r="M12" s="5">
        <f>K12*10</f>
        <v>14.672000000000001</v>
      </c>
    </row>
    <row r="13" spans="1:13" x14ac:dyDescent="0.25">
      <c r="H13" t="s">
        <v>45</v>
      </c>
      <c r="K13">
        <f>E9</f>
        <v>0.13639999999999999</v>
      </c>
      <c r="M13" s="5">
        <f>K13*10</f>
        <v>1.3639999999999999</v>
      </c>
    </row>
    <row r="15" spans="1:13" x14ac:dyDescent="0.25">
      <c r="H15" t="s">
        <v>228</v>
      </c>
    </row>
    <row r="16" spans="1:13" x14ac:dyDescent="0.25">
      <c r="H16" t="s">
        <v>11</v>
      </c>
      <c r="I16">
        <f>AVERAGE(B3,B4,B7)</f>
        <v>15.333333333333334</v>
      </c>
    </row>
    <row r="17" spans="8:9" x14ac:dyDescent="0.25">
      <c r="H17" t="s">
        <v>79</v>
      </c>
      <c r="I17">
        <f>AVERAGE(B11,B12)</f>
        <v>11.5</v>
      </c>
    </row>
    <row r="18" spans="8:9" x14ac:dyDescent="0.25">
      <c r="H18" t="s">
        <v>9</v>
      </c>
      <c r="I18">
        <f>AVERAGE(B6,B8)</f>
        <v>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86D9-1284-4E01-A2E7-3EF73467D925}">
  <dimension ref="A1:M17"/>
  <sheetViews>
    <sheetView workbookViewId="0">
      <selection activeCell="I18" sqref="I18"/>
    </sheetView>
  </sheetViews>
  <sheetFormatPr defaultRowHeight="15" x14ac:dyDescent="0.25"/>
  <sheetData>
    <row r="1" spans="1:13" x14ac:dyDescent="0.25">
      <c r="A1" t="s">
        <v>112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8</v>
      </c>
      <c r="C3" t="s">
        <v>8</v>
      </c>
      <c r="E3">
        <v>0.34910000000000002</v>
      </c>
      <c r="F3">
        <v>0.12</v>
      </c>
      <c r="H3" t="s">
        <v>90</v>
      </c>
      <c r="K3">
        <f>D8+D10+D11</f>
        <v>618</v>
      </c>
      <c r="M3" s="5">
        <f>K3*10</f>
        <v>6180</v>
      </c>
    </row>
    <row r="4" spans="1:13" x14ac:dyDescent="0.25">
      <c r="A4" t="s">
        <v>10</v>
      </c>
      <c r="B4">
        <v>7</v>
      </c>
      <c r="C4" t="s">
        <v>8</v>
      </c>
      <c r="E4">
        <v>0.26729999999999998</v>
      </c>
      <c r="F4">
        <v>0.08</v>
      </c>
      <c r="H4" t="s">
        <v>49</v>
      </c>
      <c r="K4">
        <f>D5+D6+D7</f>
        <v>298</v>
      </c>
      <c r="M4" s="5">
        <f>K4*10</f>
        <v>2980</v>
      </c>
    </row>
    <row r="5" spans="1:13" x14ac:dyDescent="0.25">
      <c r="A5" t="s">
        <v>9</v>
      </c>
      <c r="B5">
        <v>16</v>
      </c>
      <c r="C5">
        <v>1</v>
      </c>
      <c r="D5">
        <v>106</v>
      </c>
      <c r="E5">
        <v>1.3963000000000001</v>
      </c>
      <c r="M5" s="5"/>
    </row>
    <row r="6" spans="1:13" x14ac:dyDescent="0.25">
      <c r="A6" t="s">
        <v>9</v>
      </c>
      <c r="B6">
        <v>18</v>
      </c>
      <c r="C6">
        <v>1</v>
      </c>
      <c r="D6">
        <v>136</v>
      </c>
      <c r="E6">
        <v>1.7670999999999999</v>
      </c>
      <c r="H6" t="s">
        <v>62</v>
      </c>
      <c r="K6">
        <f>F3+F4</f>
        <v>0.2</v>
      </c>
      <c r="M6" s="5">
        <f>K6*10</f>
        <v>2</v>
      </c>
    </row>
    <row r="7" spans="1:13" x14ac:dyDescent="0.25">
      <c r="A7" t="s">
        <v>9</v>
      </c>
      <c r="B7">
        <v>12</v>
      </c>
      <c r="C7">
        <v>1</v>
      </c>
      <c r="D7">
        <v>56</v>
      </c>
      <c r="E7">
        <v>0.78539999999999999</v>
      </c>
      <c r="H7" t="s">
        <v>63</v>
      </c>
      <c r="K7">
        <f>F9+F12</f>
        <v>7.0000000000000007E-2</v>
      </c>
      <c r="M7" s="5">
        <f>K7*10</f>
        <v>0.70000000000000007</v>
      </c>
    </row>
    <row r="8" spans="1:13" x14ac:dyDescent="0.25">
      <c r="A8" t="s">
        <v>7</v>
      </c>
      <c r="B8">
        <v>25</v>
      </c>
      <c r="C8">
        <v>2</v>
      </c>
      <c r="D8">
        <v>514</v>
      </c>
      <c r="E8">
        <v>3.4087999999999998</v>
      </c>
      <c r="M8" s="5"/>
    </row>
    <row r="9" spans="1:13" x14ac:dyDescent="0.25">
      <c r="A9" t="s">
        <v>9</v>
      </c>
      <c r="B9">
        <v>6</v>
      </c>
      <c r="C9" t="s">
        <v>8</v>
      </c>
      <c r="E9">
        <v>0.1963</v>
      </c>
      <c r="F9">
        <v>0.05</v>
      </c>
      <c r="H9" t="s">
        <v>81</v>
      </c>
      <c r="K9">
        <f>E8+E10+E11</f>
        <v>5.5305</v>
      </c>
      <c r="M9" s="5">
        <f>K9*10</f>
        <v>55.305</v>
      </c>
    </row>
    <row r="10" spans="1:13" x14ac:dyDescent="0.25">
      <c r="A10" t="s">
        <v>7</v>
      </c>
      <c r="B10">
        <v>17</v>
      </c>
      <c r="C10">
        <v>0.5</v>
      </c>
      <c r="D10">
        <v>65</v>
      </c>
      <c r="E10">
        <v>1.5763</v>
      </c>
      <c r="H10" t="s">
        <v>47</v>
      </c>
      <c r="K10">
        <f>E5+E6+E7+E9</f>
        <v>4.1451000000000002</v>
      </c>
      <c r="M10" s="5">
        <f>K10*10</f>
        <v>41.451000000000001</v>
      </c>
    </row>
    <row r="11" spans="1:13" x14ac:dyDescent="0.25">
      <c r="A11" t="s">
        <v>7</v>
      </c>
      <c r="B11">
        <v>10</v>
      </c>
      <c r="C11">
        <v>1</v>
      </c>
      <c r="D11">
        <v>39</v>
      </c>
      <c r="E11">
        <v>0.5454</v>
      </c>
      <c r="H11" t="s">
        <v>45</v>
      </c>
      <c r="K11">
        <f>E3+E4</f>
        <v>0.61640000000000006</v>
      </c>
      <c r="M11" s="5">
        <f>K11*10</f>
        <v>6.1640000000000006</v>
      </c>
    </row>
    <row r="12" spans="1:13" x14ac:dyDescent="0.25">
      <c r="A12" t="s">
        <v>29</v>
      </c>
      <c r="B12">
        <v>5</v>
      </c>
      <c r="C12" t="s">
        <v>8</v>
      </c>
      <c r="E12">
        <v>0.13639999999999999</v>
      </c>
      <c r="F12">
        <v>0.02</v>
      </c>
      <c r="H12" t="s">
        <v>87</v>
      </c>
      <c r="K12">
        <f>E12</f>
        <v>0.13639999999999999</v>
      </c>
      <c r="M12" s="5">
        <f>K12*10</f>
        <v>1.3639999999999999</v>
      </c>
    </row>
    <row r="14" spans="1:13" x14ac:dyDescent="0.25">
      <c r="H14" t="s">
        <v>228</v>
      </c>
    </row>
    <row r="15" spans="1:13" x14ac:dyDescent="0.25">
      <c r="H15" t="s">
        <v>9</v>
      </c>
      <c r="I15">
        <f>AVERAGE(B5,B6,B7,B9)</f>
        <v>13</v>
      </c>
    </row>
    <row r="16" spans="1:13" x14ac:dyDescent="0.25">
      <c r="H16" t="s">
        <v>7</v>
      </c>
      <c r="I16">
        <f>AVERAGE(B8,B10,B11)</f>
        <v>17.333333333333332</v>
      </c>
    </row>
    <row r="17" spans="8:9" x14ac:dyDescent="0.25">
      <c r="H17" t="s">
        <v>10</v>
      </c>
      <c r="I17">
        <f>AVERAGE(B3,B4)</f>
        <v>7.5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DB35-2A10-423A-B369-EB5481233CAF}">
  <dimension ref="A1:M15"/>
  <sheetViews>
    <sheetView workbookViewId="0">
      <selection activeCell="L17" sqref="L17"/>
    </sheetView>
  </sheetViews>
  <sheetFormatPr defaultRowHeight="15" x14ac:dyDescent="0.25"/>
  <sheetData>
    <row r="1" spans="1:13" x14ac:dyDescent="0.25">
      <c r="A1" t="s">
        <v>113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17</v>
      </c>
      <c r="C3">
        <v>2.5</v>
      </c>
      <c r="D3">
        <v>228</v>
      </c>
      <c r="E3">
        <v>1.5763</v>
      </c>
      <c r="H3" t="s">
        <v>90</v>
      </c>
      <c r="K3">
        <f>D3+D4+D7</f>
        <v>1361</v>
      </c>
      <c r="M3" s="5">
        <f>K3*10</f>
        <v>13610</v>
      </c>
    </row>
    <row r="4" spans="1:13" x14ac:dyDescent="0.25">
      <c r="A4" t="s">
        <v>7</v>
      </c>
      <c r="B4">
        <v>23</v>
      </c>
      <c r="C4">
        <v>2.5</v>
      </c>
      <c r="D4">
        <v>547</v>
      </c>
      <c r="E4">
        <v>2.8852000000000002</v>
      </c>
      <c r="H4" t="s">
        <v>49</v>
      </c>
      <c r="K4">
        <f>D6+D13</f>
        <v>236</v>
      </c>
      <c r="M4" s="5">
        <f>K4*10</f>
        <v>2360</v>
      </c>
    </row>
    <row r="5" spans="1:13" x14ac:dyDescent="0.25">
      <c r="A5" t="s">
        <v>9</v>
      </c>
      <c r="B5">
        <v>8</v>
      </c>
      <c r="C5" t="s">
        <v>8</v>
      </c>
      <c r="E5">
        <v>0.34910000000000002</v>
      </c>
      <c r="F5">
        <v>0.12</v>
      </c>
      <c r="M5" s="5"/>
    </row>
    <row r="6" spans="1:13" x14ac:dyDescent="0.25">
      <c r="A6" t="s">
        <v>9</v>
      </c>
      <c r="B6">
        <v>16</v>
      </c>
      <c r="C6">
        <v>2</v>
      </c>
      <c r="D6">
        <v>180</v>
      </c>
      <c r="E6">
        <v>1.3963000000000001</v>
      </c>
      <c r="H6" t="s">
        <v>62</v>
      </c>
      <c r="K6">
        <f>F14</f>
        <v>0.35</v>
      </c>
      <c r="M6" s="5">
        <f>K6*10</f>
        <v>3.5</v>
      </c>
    </row>
    <row r="7" spans="1:13" x14ac:dyDescent="0.25">
      <c r="A7" t="s">
        <v>7</v>
      </c>
      <c r="B7">
        <v>24</v>
      </c>
      <c r="C7">
        <v>2.5</v>
      </c>
      <c r="D7">
        <v>586</v>
      </c>
      <c r="E7">
        <v>3.1415999999999999</v>
      </c>
      <c r="H7" t="s">
        <v>63</v>
      </c>
      <c r="K7">
        <f>F5+F8+F9+F10+F11+F12+F15</f>
        <v>0.58000000000000007</v>
      </c>
      <c r="M7" s="5">
        <f>K7*10</f>
        <v>5.8000000000000007</v>
      </c>
    </row>
    <row r="8" spans="1:13" x14ac:dyDescent="0.25">
      <c r="A8" t="s">
        <v>9</v>
      </c>
      <c r="B8">
        <v>5</v>
      </c>
      <c r="C8" t="s">
        <v>8</v>
      </c>
      <c r="E8">
        <v>0.13639999999999999</v>
      </c>
      <c r="F8">
        <v>0.02</v>
      </c>
      <c r="M8" s="5"/>
    </row>
    <row r="9" spans="1:13" x14ac:dyDescent="0.25">
      <c r="A9" t="s">
        <v>9</v>
      </c>
      <c r="B9">
        <v>6</v>
      </c>
      <c r="C9" t="s">
        <v>8</v>
      </c>
      <c r="E9">
        <v>0.1963</v>
      </c>
      <c r="F9">
        <v>0.05</v>
      </c>
      <c r="H9" t="s">
        <v>81</v>
      </c>
      <c r="K9">
        <f>E3+E4+E14</f>
        <v>5.3833000000000002</v>
      </c>
      <c r="M9" s="5">
        <f>K9*10</f>
        <v>53.832999999999998</v>
      </c>
    </row>
    <row r="10" spans="1:13" x14ac:dyDescent="0.25">
      <c r="A10" t="s">
        <v>9</v>
      </c>
      <c r="B10">
        <v>8</v>
      </c>
      <c r="C10" t="s">
        <v>8</v>
      </c>
      <c r="E10">
        <v>0.34910000000000002</v>
      </c>
      <c r="F10">
        <v>0.12</v>
      </c>
      <c r="H10" t="s">
        <v>47</v>
      </c>
      <c r="K10">
        <f>E5+E6+E8+E9+E10+E11+E12+E13+E15</f>
        <v>4.0470000000000006</v>
      </c>
      <c r="M10" s="5">
        <f>K10*10</f>
        <v>40.470000000000006</v>
      </c>
    </row>
    <row r="11" spans="1:13" x14ac:dyDescent="0.25">
      <c r="A11" t="s">
        <v>9</v>
      </c>
      <c r="B11">
        <v>6</v>
      </c>
      <c r="C11" t="s">
        <v>8</v>
      </c>
      <c r="E11">
        <v>0.1963</v>
      </c>
      <c r="F11">
        <v>0.05</v>
      </c>
    </row>
    <row r="12" spans="1:13" x14ac:dyDescent="0.25">
      <c r="A12" t="s">
        <v>9</v>
      </c>
      <c r="B12">
        <v>9</v>
      </c>
      <c r="C12" t="s">
        <v>8</v>
      </c>
      <c r="E12">
        <v>0.44180000000000003</v>
      </c>
      <c r="F12">
        <v>0.17</v>
      </c>
      <c r="H12" t="s">
        <v>228</v>
      </c>
    </row>
    <row r="13" spans="1:13" x14ac:dyDescent="0.25">
      <c r="A13" t="s">
        <v>9</v>
      </c>
      <c r="B13">
        <v>12</v>
      </c>
      <c r="C13">
        <v>1</v>
      </c>
      <c r="D13">
        <v>56</v>
      </c>
      <c r="E13">
        <v>0.78539999999999999</v>
      </c>
      <c r="H13" t="s">
        <v>7</v>
      </c>
      <c r="I13">
        <f>AVERAGE(B3,B4,B7,B14)</f>
        <v>19.25</v>
      </c>
    </row>
    <row r="14" spans="1:13" x14ac:dyDescent="0.25">
      <c r="A14" t="s">
        <v>7</v>
      </c>
      <c r="B14">
        <v>13</v>
      </c>
      <c r="C14" t="s">
        <v>8</v>
      </c>
      <c r="E14">
        <v>0.92179999999999995</v>
      </c>
      <c r="F14">
        <v>0.35</v>
      </c>
      <c r="H14" t="s">
        <v>9</v>
      </c>
      <c r="I14">
        <f>AVERAGE(B5,B6,B8,B9,B10,B11,B12,B13,B15)</f>
        <v>8.4444444444444446</v>
      </c>
    </row>
    <row r="15" spans="1:13" x14ac:dyDescent="0.25">
      <c r="A15" t="s">
        <v>9</v>
      </c>
      <c r="B15">
        <v>6</v>
      </c>
      <c r="C15" t="s">
        <v>8</v>
      </c>
      <c r="E15">
        <v>0.1963</v>
      </c>
      <c r="F15">
        <v>0.05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3FBC-BC92-432A-9A6A-5A62B18C869B}">
  <dimension ref="A1:M25"/>
  <sheetViews>
    <sheetView topLeftCell="A4" workbookViewId="0">
      <selection activeCell="K23" sqref="K23"/>
    </sheetView>
  </sheetViews>
  <sheetFormatPr defaultRowHeight="15" x14ac:dyDescent="0.25"/>
  <sheetData>
    <row r="1" spans="1:13" x14ac:dyDescent="0.25">
      <c r="A1" t="s">
        <v>114</v>
      </c>
    </row>
    <row r="2" spans="1:13" x14ac:dyDescent="0.25">
      <c r="A2" t="s">
        <v>14</v>
      </c>
      <c r="B2" t="s">
        <v>15</v>
      </c>
      <c r="C2" t="s">
        <v>25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9</v>
      </c>
      <c r="B3">
        <v>10</v>
      </c>
      <c r="C3">
        <v>1</v>
      </c>
      <c r="D3">
        <v>36</v>
      </c>
      <c r="E3">
        <v>0.5454</v>
      </c>
      <c r="H3" t="s">
        <v>90</v>
      </c>
      <c r="K3">
        <f>D14+D20+D22+D23+D24+D25</f>
        <v>1415</v>
      </c>
      <c r="M3" s="5">
        <f>K3*10</f>
        <v>14150</v>
      </c>
    </row>
    <row r="4" spans="1:13" x14ac:dyDescent="0.25">
      <c r="A4" t="s">
        <v>92</v>
      </c>
      <c r="B4">
        <v>20</v>
      </c>
      <c r="C4">
        <v>1</v>
      </c>
      <c r="D4">
        <v>171</v>
      </c>
      <c r="E4">
        <v>2.1817000000000002</v>
      </c>
      <c r="H4" t="s">
        <v>49</v>
      </c>
      <c r="K4">
        <f>D3+D13</f>
        <v>103</v>
      </c>
      <c r="M4" s="5">
        <f>K4*10</f>
        <v>1030</v>
      </c>
    </row>
    <row r="5" spans="1:13" x14ac:dyDescent="0.25">
      <c r="A5" t="s">
        <v>9</v>
      </c>
      <c r="B5">
        <v>5</v>
      </c>
      <c r="C5" t="s">
        <v>8</v>
      </c>
      <c r="E5">
        <v>0.13639999999999999</v>
      </c>
      <c r="F5">
        <v>0.02</v>
      </c>
      <c r="H5" t="s">
        <v>115</v>
      </c>
      <c r="K5">
        <f>D16</f>
        <v>106</v>
      </c>
      <c r="M5" s="5">
        <f>K5*10</f>
        <v>1060</v>
      </c>
    </row>
    <row r="6" spans="1:13" x14ac:dyDescent="0.25">
      <c r="A6" t="s">
        <v>9</v>
      </c>
      <c r="B6">
        <v>5</v>
      </c>
      <c r="C6" t="s">
        <v>8</v>
      </c>
      <c r="E6">
        <v>0.13639999999999999</v>
      </c>
      <c r="F6">
        <v>0.02</v>
      </c>
      <c r="H6" t="s">
        <v>41</v>
      </c>
      <c r="K6">
        <f>D18</f>
        <v>56</v>
      </c>
      <c r="M6" s="5">
        <f>K6*10</f>
        <v>560</v>
      </c>
    </row>
    <row r="7" spans="1:13" x14ac:dyDescent="0.25">
      <c r="A7" t="s">
        <v>9</v>
      </c>
      <c r="B7">
        <v>8</v>
      </c>
      <c r="C7" t="s">
        <v>8</v>
      </c>
      <c r="E7">
        <v>0.34910000000000002</v>
      </c>
      <c r="F7">
        <v>0.12</v>
      </c>
      <c r="H7" t="s">
        <v>116</v>
      </c>
      <c r="K7">
        <f>D4</f>
        <v>171</v>
      </c>
      <c r="M7" s="5">
        <f>K7*10</f>
        <v>1710</v>
      </c>
    </row>
    <row r="8" spans="1:13" x14ac:dyDescent="0.25">
      <c r="A8" t="s">
        <v>10</v>
      </c>
      <c r="B8">
        <v>8</v>
      </c>
      <c r="C8" t="s">
        <v>8</v>
      </c>
      <c r="E8">
        <v>0.34910000000000002</v>
      </c>
      <c r="F8">
        <v>0.12</v>
      </c>
      <c r="M8" s="5"/>
    </row>
    <row r="9" spans="1:13" x14ac:dyDescent="0.25">
      <c r="A9" t="s">
        <v>10</v>
      </c>
      <c r="B9">
        <v>10</v>
      </c>
      <c r="C9" t="s">
        <v>8</v>
      </c>
      <c r="E9">
        <v>0.5454</v>
      </c>
      <c r="F9">
        <v>0.21</v>
      </c>
      <c r="H9" t="s">
        <v>62</v>
      </c>
      <c r="K9">
        <f>F8+F9+F11+F12+F10</f>
        <v>1.08</v>
      </c>
      <c r="M9" s="5">
        <f>K9*10</f>
        <v>10.8</v>
      </c>
    </row>
    <row r="10" spans="1:13" x14ac:dyDescent="0.25">
      <c r="A10" t="s">
        <v>7</v>
      </c>
      <c r="B10">
        <v>18</v>
      </c>
      <c r="C10" t="s">
        <v>8</v>
      </c>
      <c r="E10">
        <v>1.7670999999999999</v>
      </c>
      <c r="F10">
        <v>0.65</v>
      </c>
      <c r="H10" t="s">
        <v>63</v>
      </c>
      <c r="K10">
        <f>F5+F6+F7+F17+F19</f>
        <v>0.4</v>
      </c>
      <c r="M10" s="5">
        <f>K10*10</f>
        <v>4</v>
      </c>
    </row>
    <row r="11" spans="1:13" x14ac:dyDescent="0.25">
      <c r="A11" t="s">
        <v>10</v>
      </c>
      <c r="B11">
        <v>5</v>
      </c>
      <c r="C11" t="s">
        <v>8</v>
      </c>
      <c r="E11">
        <v>0.13639999999999999</v>
      </c>
      <c r="F11">
        <v>0.02</v>
      </c>
      <c r="M11" s="5"/>
    </row>
    <row r="12" spans="1:13" x14ac:dyDescent="0.25">
      <c r="A12" t="s">
        <v>10</v>
      </c>
      <c r="B12">
        <v>7</v>
      </c>
      <c r="C12" t="s">
        <v>8</v>
      </c>
      <c r="E12">
        <v>0.13639999999999999</v>
      </c>
      <c r="F12">
        <v>0.08</v>
      </c>
      <c r="H12" t="s">
        <v>81</v>
      </c>
      <c r="K12">
        <f>E10+E14+E15+E20+E22+E23+E24+E25</f>
        <v>14.709899999999999</v>
      </c>
      <c r="M12" s="5">
        <f>K12*10</f>
        <v>147.09899999999999</v>
      </c>
    </row>
    <row r="13" spans="1:13" x14ac:dyDescent="0.25">
      <c r="A13" t="s">
        <v>9</v>
      </c>
      <c r="B13">
        <v>13</v>
      </c>
      <c r="C13">
        <v>1</v>
      </c>
      <c r="D13">
        <v>67</v>
      </c>
      <c r="E13">
        <v>0.92179999999999995</v>
      </c>
      <c r="H13" t="s">
        <v>45</v>
      </c>
      <c r="K13">
        <f>E8+E9+E11+E12+E18</f>
        <v>1.9527000000000001</v>
      </c>
      <c r="M13" s="5">
        <f>K13*10</f>
        <v>19.527000000000001</v>
      </c>
    </row>
    <row r="14" spans="1:13" x14ac:dyDescent="0.25">
      <c r="A14" t="s">
        <v>7</v>
      </c>
      <c r="B14">
        <v>20</v>
      </c>
      <c r="C14">
        <v>1</v>
      </c>
      <c r="D14">
        <v>181</v>
      </c>
      <c r="E14">
        <v>2.1817000000000002</v>
      </c>
      <c r="H14" t="s">
        <v>47</v>
      </c>
      <c r="K14">
        <f>E3+E5+E6+E7+E13+E19</f>
        <v>2.4382000000000001</v>
      </c>
      <c r="M14" s="5">
        <f>K14*10</f>
        <v>24.382000000000001</v>
      </c>
    </row>
    <row r="15" spans="1:13" x14ac:dyDescent="0.25">
      <c r="A15" t="s">
        <v>7</v>
      </c>
      <c r="B15">
        <v>16</v>
      </c>
      <c r="C15" t="s">
        <v>8</v>
      </c>
      <c r="E15">
        <v>1.3963000000000001</v>
      </c>
      <c r="F15">
        <v>0.5</v>
      </c>
      <c r="H15" t="s">
        <v>117</v>
      </c>
      <c r="K15">
        <f>E16+E17</f>
        <v>1.7454000000000001</v>
      </c>
      <c r="M15" s="5">
        <f>K15*10</f>
        <v>17.454000000000001</v>
      </c>
    </row>
    <row r="16" spans="1:13" x14ac:dyDescent="0.25">
      <c r="A16" t="s">
        <v>89</v>
      </c>
      <c r="B16">
        <v>16</v>
      </c>
      <c r="C16">
        <v>1</v>
      </c>
      <c r="D16">
        <v>106</v>
      </c>
      <c r="E16">
        <v>1.3963000000000001</v>
      </c>
      <c r="H16" t="s">
        <v>93</v>
      </c>
      <c r="K16">
        <f>E4</f>
        <v>2.1817000000000002</v>
      </c>
      <c r="M16" s="5">
        <f>K16*10</f>
        <v>21.817</v>
      </c>
    </row>
    <row r="17" spans="1:9" x14ac:dyDescent="0.25">
      <c r="A17" t="s">
        <v>89</v>
      </c>
      <c r="B17">
        <v>8</v>
      </c>
      <c r="C17" t="s">
        <v>8</v>
      </c>
      <c r="E17">
        <v>0.34910000000000002</v>
      </c>
      <c r="F17">
        <v>0.12</v>
      </c>
    </row>
    <row r="18" spans="1:9" x14ac:dyDescent="0.25">
      <c r="A18" t="s">
        <v>10</v>
      </c>
      <c r="B18">
        <v>12</v>
      </c>
      <c r="C18">
        <v>1</v>
      </c>
      <c r="D18">
        <v>56</v>
      </c>
      <c r="E18">
        <v>0.78539999999999999</v>
      </c>
      <c r="H18" t="s">
        <v>228</v>
      </c>
    </row>
    <row r="19" spans="1:9" x14ac:dyDescent="0.25">
      <c r="A19" t="s">
        <v>9</v>
      </c>
      <c r="B19">
        <v>8</v>
      </c>
      <c r="C19" t="s">
        <v>8</v>
      </c>
      <c r="E19">
        <v>0.34910000000000002</v>
      </c>
      <c r="F19">
        <v>0.12</v>
      </c>
      <c r="H19" t="s">
        <v>7</v>
      </c>
      <c r="I19">
        <f>AVERAGE(B10,B14,B15,B20,B21,B22,B23,B24,B25)</f>
        <v>19.555555555555557</v>
      </c>
    </row>
    <row r="20" spans="1:9" x14ac:dyDescent="0.25">
      <c r="A20" t="s">
        <v>7</v>
      </c>
      <c r="B20">
        <v>30</v>
      </c>
      <c r="C20">
        <v>2</v>
      </c>
      <c r="D20">
        <v>758</v>
      </c>
      <c r="E20">
        <v>4.9086999999999996</v>
      </c>
      <c r="H20" t="s">
        <v>10</v>
      </c>
      <c r="I20">
        <f>AVERAGE(B8,B9,B11,B12,B18)</f>
        <v>8.4</v>
      </c>
    </row>
    <row r="21" spans="1:9" x14ac:dyDescent="0.25">
      <c r="A21" t="s">
        <v>7</v>
      </c>
      <c r="B21">
        <v>35</v>
      </c>
      <c r="C21" t="s">
        <v>8</v>
      </c>
      <c r="F21" t="s">
        <v>136</v>
      </c>
      <c r="H21" t="s">
        <v>9</v>
      </c>
      <c r="I21">
        <f>AVERAGE(B3,B5,B6,B7,B13,B19)</f>
        <v>8.1666666666666661</v>
      </c>
    </row>
    <row r="22" spans="1:9" x14ac:dyDescent="0.25">
      <c r="A22" t="s">
        <v>7</v>
      </c>
      <c r="B22">
        <v>16</v>
      </c>
      <c r="C22">
        <v>2</v>
      </c>
      <c r="D22">
        <v>190</v>
      </c>
      <c r="E22">
        <v>1.3963000000000001</v>
      </c>
      <c r="H22" t="s">
        <v>89</v>
      </c>
      <c r="I22">
        <f>AVERAGE(B16,B17)</f>
        <v>12</v>
      </c>
    </row>
    <row r="23" spans="1:9" x14ac:dyDescent="0.25">
      <c r="A23" t="s">
        <v>7</v>
      </c>
      <c r="B23">
        <v>14</v>
      </c>
      <c r="C23">
        <v>1</v>
      </c>
      <c r="D23">
        <v>83</v>
      </c>
      <c r="E23">
        <v>1.069</v>
      </c>
    </row>
    <row r="24" spans="1:9" x14ac:dyDescent="0.25">
      <c r="A24" t="s">
        <v>7</v>
      </c>
      <c r="B24">
        <v>14</v>
      </c>
      <c r="C24">
        <v>1</v>
      </c>
      <c r="D24">
        <v>83</v>
      </c>
      <c r="E24">
        <v>1.069</v>
      </c>
    </row>
    <row r="25" spans="1:9" x14ac:dyDescent="0.25">
      <c r="A25" t="s">
        <v>7</v>
      </c>
      <c r="B25">
        <v>13</v>
      </c>
      <c r="C25">
        <v>2</v>
      </c>
      <c r="D25">
        <v>120</v>
      </c>
      <c r="E25">
        <v>0.92179999999999995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3EDA-E0D3-41BB-8E6B-587859B25D06}">
  <dimension ref="A1:M18"/>
  <sheetViews>
    <sheetView workbookViewId="0">
      <selection activeCell="K19" sqref="K19"/>
    </sheetView>
  </sheetViews>
  <sheetFormatPr defaultRowHeight="15" x14ac:dyDescent="0.25"/>
  <sheetData>
    <row r="1" spans="1:13" x14ac:dyDescent="0.25">
      <c r="A1" t="s">
        <v>20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21</v>
      </c>
      <c r="B3">
        <v>14</v>
      </c>
      <c r="C3">
        <v>1.5</v>
      </c>
      <c r="D3">
        <v>112</v>
      </c>
      <c r="E3">
        <v>1.069</v>
      </c>
      <c r="H3" t="s">
        <v>52</v>
      </c>
      <c r="K3">
        <f>D4+D6+D10+D15+D16+D17+D18</f>
        <v>2174</v>
      </c>
      <c r="M3" s="2">
        <f>K3*10</f>
        <v>21740</v>
      </c>
    </row>
    <row r="4" spans="1:13" x14ac:dyDescent="0.25">
      <c r="A4" t="s">
        <v>7</v>
      </c>
      <c r="B4">
        <v>11</v>
      </c>
      <c r="C4">
        <v>0.5</v>
      </c>
      <c r="D4">
        <v>20</v>
      </c>
      <c r="E4">
        <v>0.66</v>
      </c>
      <c r="H4" t="s">
        <v>53</v>
      </c>
      <c r="K4">
        <f>D3+D9+D12+D13+D14</f>
        <v>566</v>
      </c>
      <c r="M4" s="2">
        <f>K4*10</f>
        <v>5660</v>
      </c>
    </row>
    <row r="5" spans="1:13" x14ac:dyDescent="0.25">
      <c r="A5" t="s">
        <v>9</v>
      </c>
      <c r="B5">
        <v>7</v>
      </c>
      <c r="C5" t="s">
        <v>8</v>
      </c>
      <c r="E5">
        <v>0.26729999999999998</v>
      </c>
      <c r="F5">
        <v>0.08</v>
      </c>
      <c r="M5" s="2"/>
    </row>
    <row r="6" spans="1:13" x14ac:dyDescent="0.25">
      <c r="A6" t="s">
        <v>7</v>
      </c>
      <c r="B6">
        <v>20</v>
      </c>
      <c r="C6">
        <v>3</v>
      </c>
      <c r="D6">
        <v>427</v>
      </c>
      <c r="E6">
        <v>2.1817000000000002</v>
      </c>
      <c r="H6" t="s">
        <v>54</v>
      </c>
      <c r="K6">
        <f>F7+F8+F11</f>
        <v>0.59000000000000008</v>
      </c>
      <c r="M6" s="2">
        <f>K6*10</f>
        <v>5.9</v>
      </c>
    </row>
    <row r="7" spans="1:13" x14ac:dyDescent="0.25">
      <c r="A7" t="s">
        <v>7</v>
      </c>
      <c r="B7">
        <v>9</v>
      </c>
      <c r="C7" t="s">
        <v>8</v>
      </c>
      <c r="E7">
        <v>0.44180000000000003</v>
      </c>
      <c r="F7">
        <v>0.17</v>
      </c>
      <c r="H7" s="3" t="s">
        <v>55</v>
      </c>
      <c r="I7" s="3"/>
      <c r="J7" s="3"/>
      <c r="K7" s="3">
        <f>F5</f>
        <v>0.08</v>
      </c>
      <c r="M7" s="2">
        <f>K7*10</f>
        <v>0.8</v>
      </c>
    </row>
    <row r="8" spans="1:13" x14ac:dyDescent="0.25">
      <c r="A8" t="s">
        <v>10</v>
      </c>
      <c r="B8">
        <v>11</v>
      </c>
      <c r="C8" t="s">
        <v>8</v>
      </c>
      <c r="E8">
        <v>0.66</v>
      </c>
      <c r="F8">
        <v>0.25</v>
      </c>
      <c r="H8" s="3"/>
      <c r="I8" s="3"/>
      <c r="J8" s="3"/>
      <c r="K8" s="3"/>
      <c r="M8" s="2"/>
    </row>
    <row r="9" spans="1:13" x14ac:dyDescent="0.25">
      <c r="A9" t="s">
        <v>21</v>
      </c>
      <c r="B9">
        <v>11</v>
      </c>
      <c r="C9">
        <v>0.5</v>
      </c>
      <c r="D9">
        <v>20</v>
      </c>
      <c r="E9">
        <v>0.66</v>
      </c>
      <c r="H9" s="3" t="s">
        <v>44</v>
      </c>
      <c r="I9" s="3"/>
      <c r="J9" s="3"/>
      <c r="K9" s="3">
        <f>E4+E6+E7+E10+E11+E15+E16+E17+E18</f>
        <v>13.591899999999999</v>
      </c>
      <c r="M9" s="2">
        <f>K9*10</f>
        <v>135.91899999999998</v>
      </c>
    </row>
    <row r="10" spans="1:13" x14ac:dyDescent="0.25">
      <c r="A10" t="s">
        <v>7</v>
      </c>
      <c r="B10">
        <v>18</v>
      </c>
      <c r="C10">
        <v>2.5</v>
      </c>
      <c r="D10">
        <v>292</v>
      </c>
      <c r="E10">
        <v>1.7670999999999999</v>
      </c>
      <c r="H10" s="3" t="s">
        <v>56</v>
      </c>
      <c r="K10">
        <f>E3+E9+E12+E13+E14</f>
        <v>5.1924999999999999</v>
      </c>
      <c r="M10" s="2">
        <f>K10*10</f>
        <v>51.924999999999997</v>
      </c>
    </row>
    <row r="11" spans="1:13" x14ac:dyDescent="0.25">
      <c r="A11" t="s">
        <v>7</v>
      </c>
      <c r="B11">
        <v>9</v>
      </c>
      <c r="C11" t="s">
        <v>8</v>
      </c>
      <c r="E11">
        <v>0.44180000000000003</v>
      </c>
      <c r="F11">
        <v>0.17</v>
      </c>
      <c r="H11" s="3" t="s">
        <v>45</v>
      </c>
      <c r="K11">
        <f>E8</f>
        <v>0.66</v>
      </c>
      <c r="M11" s="2">
        <f>K11*10</f>
        <v>6.6000000000000005</v>
      </c>
    </row>
    <row r="12" spans="1:13" x14ac:dyDescent="0.25">
      <c r="A12" t="s">
        <v>21</v>
      </c>
      <c r="B12">
        <v>17</v>
      </c>
      <c r="C12">
        <v>2</v>
      </c>
      <c r="D12">
        <v>219</v>
      </c>
      <c r="E12">
        <v>1.5763</v>
      </c>
      <c r="H12" s="3" t="s">
        <v>47</v>
      </c>
      <c r="K12">
        <f>E5</f>
        <v>0.26729999999999998</v>
      </c>
      <c r="M12" s="2">
        <f>K12*10</f>
        <v>2.673</v>
      </c>
    </row>
    <row r="13" spans="1:13" x14ac:dyDescent="0.25">
      <c r="A13" t="s">
        <v>21</v>
      </c>
      <c r="B13">
        <v>15</v>
      </c>
      <c r="C13">
        <v>2</v>
      </c>
      <c r="D13">
        <v>166</v>
      </c>
      <c r="E13">
        <v>1.2272000000000001</v>
      </c>
    </row>
    <row r="14" spans="1:13" x14ac:dyDescent="0.25">
      <c r="A14" t="s">
        <v>21</v>
      </c>
      <c r="B14">
        <v>11</v>
      </c>
      <c r="C14">
        <v>1</v>
      </c>
      <c r="D14">
        <v>49</v>
      </c>
      <c r="E14">
        <v>0.66</v>
      </c>
      <c r="H14" t="s">
        <v>228</v>
      </c>
    </row>
    <row r="15" spans="1:13" x14ac:dyDescent="0.25">
      <c r="A15" t="s">
        <v>7</v>
      </c>
      <c r="B15">
        <v>11</v>
      </c>
      <c r="C15">
        <v>0.5</v>
      </c>
      <c r="D15">
        <v>20</v>
      </c>
      <c r="E15">
        <v>0.66</v>
      </c>
      <c r="H15" t="s">
        <v>7</v>
      </c>
      <c r="I15">
        <f>AVERAGE(B4,B6,B7,B10,B11,B15,B16,B17,B18)</f>
        <v>15.666666666666666</v>
      </c>
    </row>
    <row r="16" spans="1:13" x14ac:dyDescent="0.25">
      <c r="A16" t="s">
        <v>7</v>
      </c>
      <c r="B16">
        <v>18</v>
      </c>
      <c r="C16">
        <v>2</v>
      </c>
      <c r="D16">
        <v>248</v>
      </c>
      <c r="E16">
        <v>1.7670999999999999</v>
      </c>
      <c r="H16" t="s">
        <v>21</v>
      </c>
      <c r="I16">
        <f>AVERAGE(B3,B9,B12,B13,B14)</f>
        <v>13.6</v>
      </c>
    </row>
    <row r="17" spans="1:9" x14ac:dyDescent="0.25">
      <c r="A17" t="s">
        <v>7</v>
      </c>
      <c r="B17">
        <v>16</v>
      </c>
      <c r="C17">
        <v>2</v>
      </c>
      <c r="D17">
        <v>190</v>
      </c>
      <c r="E17">
        <v>1.3963000000000001</v>
      </c>
      <c r="H17" t="s">
        <v>10</v>
      </c>
      <c r="I17">
        <v>11</v>
      </c>
    </row>
    <row r="18" spans="1:9" x14ac:dyDescent="0.25">
      <c r="A18" t="s">
        <v>7</v>
      </c>
      <c r="B18">
        <v>29</v>
      </c>
      <c r="C18">
        <v>3</v>
      </c>
      <c r="D18">
        <v>977</v>
      </c>
      <c r="E18">
        <v>4.2760999999999996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0DCA-8C36-484D-BF0E-CFC55FF4C429}">
  <dimension ref="A1:M17"/>
  <sheetViews>
    <sheetView workbookViewId="0">
      <selection activeCell="I19" sqref="I19"/>
    </sheetView>
  </sheetViews>
  <sheetFormatPr defaultRowHeight="15" x14ac:dyDescent="0.25"/>
  <sheetData>
    <row r="1" spans="1:13" x14ac:dyDescent="0.25">
      <c r="A1" t="s">
        <v>118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9</v>
      </c>
      <c r="B3">
        <v>11</v>
      </c>
      <c r="C3" t="s">
        <v>8</v>
      </c>
      <c r="E3">
        <v>0.66</v>
      </c>
      <c r="F3">
        <v>0.25</v>
      </c>
      <c r="H3" t="s">
        <v>90</v>
      </c>
      <c r="K3">
        <f>D8+D9+D10</f>
        <v>453</v>
      </c>
      <c r="M3" s="5">
        <f>K3*10</f>
        <v>4530</v>
      </c>
    </row>
    <row r="4" spans="1:13" x14ac:dyDescent="0.25">
      <c r="A4" t="s">
        <v>9</v>
      </c>
      <c r="B4">
        <v>15</v>
      </c>
      <c r="C4">
        <v>1</v>
      </c>
      <c r="D4">
        <v>92</v>
      </c>
      <c r="E4">
        <v>1.2272000000000001</v>
      </c>
      <c r="H4" t="s">
        <v>49</v>
      </c>
      <c r="K4">
        <f>D4+D7+D12+D13+D14+D15+D17</f>
        <v>507</v>
      </c>
      <c r="M4" s="5">
        <f>K4*10</f>
        <v>5070</v>
      </c>
    </row>
    <row r="5" spans="1:13" x14ac:dyDescent="0.25">
      <c r="A5" t="s">
        <v>9</v>
      </c>
      <c r="B5">
        <v>16</v>
      </c>
      <c r="C5" s="4" t="s">
        <v>8</v>
      </c>
      <c r="E5">
        <v>1.3963000000000001</v>
      </c>
      <c r="F5">
        <v>0.5</v>
      </c>
      <c r="H5" t="s">
        <v>41</v>
      </c>
      <c r="K5">
        <f>D11</f>
        <v>106</v>
      </c>
      <c r="M5" s="5">
        <f>K5*10</f>
        <v>1060</v>
      </c>
    </row>
    <row r="6" spans="1:13" x14ac:dyDescent="0.25">
      <c r="A6" t="s">
        <v>9</v>
      </c>
      <c r="B6">
        <v>10</v>
      </c>
      <c r="C6" t="s">
        <v>8</v>
      </c>
      <c r="E6">
        <v>0.5454</v>
      </c>
      <c r="F6">
        <v>0.21</v>
      </c>
      <c r="M6" s="5"/>
    </row>
    <row r="7" spans="1:13" x14ac:dyDescent="0.25">
      <c r="A7" t="s">
        <v>9</v>
      </c>
      <c r="B7">
        <v>10</v>
      </c>
      <c r="C7">
        <v>1</v>
      </c>
      <c r="D7">
        <v>36</v>
      </c>
      <c r="E7">
        <v>0.5454</v>
      </c>
      <c r="H7" t="s">
        <v>63</v>
      </c>
      <c r="K7">
        <f>SUM(F3:F17)</f>
        <v>1.21</v>
      </c>
      <c r="M7" s="5">
        <f>K7*10</f>
        <v>12.1</v>
      </c>
    </row>
    <row r="8" spans="1:13" x14ac:dyDescent="0.25">
      <c r="A8" t="s">
        <v>7</v>
      </c>
      <c r="B8">
        <v>10</v>
      </c>
      <c r="C8">
        <v>1</v>
      </c>
      <c r="D8">
        <v>39</v>
      </c>
      <c r="E8">
        <v>0.5454</v>
      </c>
      <c r="M8" s="5"/>
    </row>
    <row r="9" spans="1:13" x14ac:dyDescent="0.25">
      <c r="A9" t="s">
        <v>7</v>
      </c>
      <c r="B9">
        <v>18</v>
      </c>
      <c r="C9">
        <v>2</v>
      </c>
      <c r="D9">
        <v>248</v>
      </c>
      <c r="E9">
        <v>1.7670999999999999</v>
      </c>
      <c r="H9" t="s">
        <v>81</v>
      </c>
      <c r="K9">
        <f>E8+E9+E10</f>
        <v>3.5396999999999998</v>
      </c>
      <c r="M9" s="5">
        <f>K9*10</f>
        <v>35.396999999999998</v>
      </c>
    </row>
    <row r="10" spans="1:13" x14ac:dyDescent="0.25">
      <c r="A10" t="s">
        <v>7</v>
      </c>
      <c r="B10">
        <v>15</v>
      </c>
      <c r="C10">
        <v>2</v>
      </c>
      <c r="D10">
        <v>166</v>
      </c>
      <c r="E10">
        <v>1.2272000000000001</v>
      </c>
      <c r="H10" t="s">
        <v>47</v>
      </c>
      <c r="K10">
        <f>E3+E4+E5+E6+E7+E12+E13+E14+E15+E16+E17</f>
        <v>9.6377999999999986</v>
      </c>
      <c r="M10" s="5">
        <f>K10*10</f>
        <v>96.377999999999986</v>
      </c>
    </row>
    <row r="11" spans="1:13" x14ac:dyDescent="0.25">
      <c r="A11" t="s">
        <v>10</v>
      </c>
      <c r="B11">
        <v>16</v>
      </c>
      <c r="C11">
        <v>1</v>
      </c>
      <c r="D11">
        <v>106</v>
      </c>
      <c r="E11">
        <v>1.3963000000000001</v>
      </c>
      <c r="H11" t="s">
        <v>45</v>
      </c>
      <c r="K11">
        <f>E11</f>
        <v>1.3963000000000001</v>
      </c>
      <c r="M11" s="5">
        <f>K11*10</f>
        <v>13.963000000000001</v>
      </c>
    </row>
    <row r="12" spans="1:13" x14ac:dyDescent="0.25">
      <c r="A12" t="s">
        <v>9</v>
      </c>
      <c r="B12">
        <v>17</v>
      </c>
      <c r="C12">
        <v>1.5</v>
      </c>
      <c r="D12">
        <v>164</v>
      </c>
      <c r="E12">
        <v>1.5763</v>
      </c>
    </row>
    <row r="13" spans="1:13" x14ac:dyDescent="0.25">
      <c r="A13" t="s">
        <v>9</v>
      </c>
      <c r="B13">
        <v>13</v>
      </c>
      <c r="C13">
        <v>1</v>
      </c>
      <c r="D13">
        <v>67</v>
      </c>
      <c r="E13">
        <v>0.92179999999999995</v>
      </c>
      <c r="H13" t="s">
        <v>228</v>
      </c>
    </row>
    <row r="14" spans="1:13" x14ac:dyDescent="0.25">
      <c r="A14" t="s">
        <v>9</v>
      </c>
      <c r="B14">
        <v>11</v>
      </c>
      <c r="C14">
        <v>1</v>
      </c>
      <c r="D14">
        <v>46</v>
      </c>
      <c r="E14">
        <v>0.66</v>
      </c>
      <c r="H14" t="s">
        <v>7</v>
      </c>
      <c r="I14">
        <f>AVERAGE(B8,B9,B10)</f>
        <v>14.333333333333334</v>
      </c>
    </row>
    <row r="15" spans="1:13" x14ac:dyDescent="0.25">
      <c r="A15" t="s">
        <v>9</v>
      </c>
      <c r="B15">
        <v>11</v>
      </c>
      <c r="C15">
        <v>1</v>
      </c>
      <c r="D15">
        <v>46</v>
      </c>
      <c r="E15">
        <v>0.66</v>
      </c>
      <c r="H15" t="s">
        <v>9</v>
      </c>
      <c r="I15">
        <f>AVERAGE(B3,B4,B5,B6,B7,B12,B13,B14,B15,B16,B17)</f>
        <v>12.454545454545455</v>
      </c>
    </row>
    <row r="16" spans="1:13" x14ac:dyDescent="0.25">
      <c r="A16" t="s">
        <v>9</v>
      </c>
      <c r="B16">
        <v>11</v>
      </c>
      <c r="C16" t="s">
        <v>8</v>
      </c>
      <c r="E16">
        <v>0.66</v>
      </c>
      <c r="F16">
        <v>0.25</v>
      </c>
    </row>
    <row r="17" spans="1:5" x14ac:dyDescent="0.25">
      <c r="A17" t="s">
        <v>9</v>
      </c>
      <c r="B17">
        <v>12</v>
      </c>
      <c r="C17">
        <v>1</v>
      </c>
      <c r="D17">
        <v>56</v>
      </c>
      <c r="E17">
        <v>0.78539999999999999</v>
      </c>
    </row>
  </sheetData>
  <hyperlinks>
    <hyperlink ref="C5" r:id="rId1" display="\\" xr:uid="{732775AB-3A13-497F-B4DC-B5016C69014F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3B6C-F831-455D-BF87-DC9CC314D93E}">
  <dimension ref="A1:M19"/>
  <sheetViews>
    <sheetView workbookViewId="0">
      <selection activeCell="I23" sqref="I23"/>
    </sheetView>
  </sheetViews>
  <sheetFormatPr defaultRowHeight="15" x14ac:dyDescent="0.25"/>
  <sheetData>
    <row r="1" spans="1:13" x14ac:dyDescent="0.25">
      <c r="A1" t="s">
        <v>119</v>
      </c>
    </row>
    <row r="2" spans="1:13" x14ac:dyDescent="0.25">
      <c r="A2" t="s">
        <v>78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5</v>
      </c>
      <c r="C3" t="s">
        <v>8</v>
      </c>
      <c r="E3">
        <v>0.13639999999999999</v>
      </c>
      <c r="F3">
        <v>0.02</v>
      </c>
      <c r="H3" t="s">
        <v>90</v>
      </c>
      <c r="K3">
        <f>D7+D10+D13+D16</f>
        <v>929</v>
      </c>
      <c r="M3" s="5">
        <f>K3*10</f>
        <v>9290</v>
      </c>
    </row>
    <row r="4" spans="1:13" x14ac:dyDescent="0.25">
      <c r="A4" t="s">
        <v>10</v>
      </c>
      <c r="B4">
        <v>9</v>
      </c>
      <c r="C4" t="s">
        <v>8</v>
      </c>
      <c r="E4">
        <v>0.44180000000000003</v>
      </c>
      <c r="F4">
        <v>0.17</v>
      </c>
      <c r="H4" t="s">
        <v>41</v>
      </c>
      <c r="K4">
        <f>D6</f>
        <v>20</v>
      </c>
      <c r="M4" s="5">
        <f>K4*10</f>
        <v>200</v>
      </c>
    </row>
    <row r="5" spans="1:13" x14ac:dyDescent="0.25">
      <c r="A5" t="s">
        <v>9</v>
      </c>
      <c r="B5">
        <v>5</v>
      </c>
      <c r="C5" t="s">
        <v>8</v>
      </c>
      <c r="E5">
        <v>0.13639999999999999</v>
      </c>
      <c r="F5">
        <v>0.02</v>
      </c>
      <c r="M5" s="5"/>
    </row>
    <row r="6" spans="1:13" x14ac:dyDescent="0.25">
      <c r="A6" t="s">
        <v>10</v>
      </c>
      <c r="B6">
        <v>11</v>
      </c>
      <c r="C6">
        <v>0.5</v>
      </c>
      <c r="D6">
        <v>20</v>
      </c>
      <c r="E6">
        <v>0.66</v>
      </c>
      <c r="H6" t="s">
        <v>62</v>
      </c>
      <c r="K6">
        <f>F3+F4+F8+F9+F12+F14+F15+F17+F18+F19</f>
        <v>1.3399999999999999</v>
      </c>
      <c r="M6" s="5">
        <f>K6*10</f>
        <v>13.399999999999999</v>
      </c>
    </row>
    <row r="7" spans="1:13" x14ac:dyDescent="0.25">
      <c r="A7" t="s">
        <v>7</v>
      </c>
      <c r="B7">
        <v>16</v>
      </c>
      <c r="C7">
        <v>1</v>
      </c>
      <c r="D7">
        <v>112</v>
      </c>
      <c r="E7">
        <v>1.3963000000000001</v>
      </c>
      <c r="H7" t="s">
        <v>63</v>
      </c>
      <c r="K7">
        <f>F5+F11</f>
        <v>0.22999999999999998</v>
      </c>
      <c r="M7" s="5">
        <f>K7*10</f>
        <v>2.2999999999999998</v>
      </c>
    </row>
    <row r="8" spans="1:13" x14ac:dyDescent="0.25">
      <c r="A8" t="s">
        <v>10</v>
      </c>
      <c r="B8">
        <v>8</v>
      </c>
      <c r="C8" t="s">
        <v>8</v>
      </c>
      <c r="E8">
        <v>0.34910000000000002</v>
      </c>
      <c r="F8">
        <v>0.12</v>
      </c>
      <c r="M8" s="5"/>
    </row>
    <row r="9" spans="1:13" x14ac:dyDescent="0.25">
      <c r="A9" t="s">
        <v>10</v>
      </c>
      <c r="B9">
        <v>9</v>
      </c>
      <c r="C9" t="s">
        <v>8</v>
      </c>
      <c r="E9">
        <v>0.44180000000000003</v>
      </c>
      <c r="F9">
        <v>0.17</v>
      </c>
      <c r="H9" t="s">
        <v>81</v>
      </c>
      <c r="K9">
        <f>E7+E10+E13+E16</f>
        <v>7.1449999999999996</v>
      </c>
      <c r="M9" s="5">
        <f>K9*10</f>
        <v>71.449999999999989</v>
      </c>
    </row>
    <row r="10" spans="1:13" x14ac:dyDescent="0.25">
      <c r="A10" t="s">
        <v>7</v>
      </c>
      <c r="B10">
        <v>21</v>
      </c>
      <c r="C10">
        <v>2</v>
      </c>
      <c r="D10">
        <v>350</v>
      </c>
      <c r="E10">
        <v>2.4053</v>
      </c>
      <c r="H10" t="s">
        <v>45</v>
      </c>
      <c r="K10">
        <f>E3+E4+E6+E8+E9+E12+E14+E15+E17+E18+E19</f>
        <v>4.4673000000000007</v>
      </c>
      <c r="M10" s="5">
        <f>K10*10</f>
        <v>44.673000000000009</v>
      </c>
    </row>
    <row r="11" spans="1:13" x14ac:dyDescent="0.25">
      <c r="A11" t="s">
        <v>9</v>
      </c>
      <c r="B11">
        <v>10</v>
      </c>
      <c r="C11" t="s">
        <v>8</v>
      </c>
      <c r="E11">
        <v>0.5454</v>
      </c>
      <c r="F11">
        <v>0.21</v>
      </c>
      <c r="H11" t="s">
        <v>47</v>
      </c>
      <c r="K11">
        <f>E5+E11</f>
        <v>0.68179999999999996</v>
      </c>
      <c r="M11" s="5">
        <f>K11*10</f>
        <v>6.8179999999999996</v>
      </c>
    </row>
    <row r="12" spans="1:13" x14ac:dyDescent="0.25">
      <c r="A12" t="s">
        <v>10</v>
      </c>
      <c r="B12">
        <v>7</v>
      </c>
      <c r="C12" t="s">
        <v>8</v>
      </c>
      <c r="E12">
        <v>0.26729999999999998</v>
      </c>
      <c r="F12">
        <v>0.08</v>
      </c>
    </row>
    <row r="13" spans="1:13" x14ac:dyDescent="0.25">
      <c r="A13" t="s">
        <v>7</v>
      </c>
      <c r="B13">
        <v>18</v>
      </c>
      <c r="C13">
        <v>2</v>
      </c>
      <c r="D13">
        <v>248</v>
      </c>
      <c r="E13">
        <v>1.7670999999999999</v>
      </c>
      <c r="H13" t="s">
        <v>228</v>
      </c>
    </row>
    <row r="14" spans="1:13" x14ac:dyDescent="0.25">
      <c r="A14" t="s">
        <v>10</v>
      </c>
      <c r="B14">
        <v>11</v>
      </c>
      <c r="C14" t="s">
        <v>8</v>
      </c>
      <c r="E14">
        <v>0.66</v>
      </c>
      <c r="F14">
        <v>0.25</v>
      </c>
      <c r="H14" t="s">
        <v>7</v>
      </c>
      <c r="I14">
        <f>AVERAGE(B7,B10,B13,B16)</f>
        <v>18</v>
      </c>
    </row>
    <row r="15" spans="1:13" x14ac:dyDescent="0.25">
      <c r="A15" t="s">
        <v>10</v>
      </c>
      <c r="B15">
        <v>8</v>
      </c>
      <c r="C15" t="s">
        <v>8</v>
      </c>
      <c r="E15">
        <v>0.34910000000000002</v>
      </c>
      <c r="F15">
        <v>0.12</v>
      </c>
      <c r="H15" t="s">
        <v>10</v>
      </c>
      <c r="I15">
        <f>AVERAGE(B3,B4,B6,B8,B9,B12,B14,B15,B17,B18,B19)</f>
        <v>8.454545454545455</v>
      </c>
    </row>
    <row r="16" spans="1:13" x14ac:dyDescent="0.25">
      <c r="A16" t="s">
        <v>7</v>
      </c>
      <c r="B16">
        <v>17</v>
      </c>
      <c r="C16">
        <v>2</v>
      </c>
      <c r="D16">
        <v>219</v>
      </c>
      <c r="E16">
        <v>1.5763</v>
      </c>
    </row>
    <row r="17" spans="1:6" x14ac:dyDescent="0.25">
      <c r="A17" t="s">
        <v>10</v>
      </c>
      <c r="B17">
        <v>7</v>
      </c>
      <c r="C17" t="s">
        <v>8</v>
      </c>
      <c r="E17">
        <v>0.26729999999999998</v>
      </c>
      <c r="F17">
        <v>0.08</v>
      </c>
    </row>
    <row r="18" spans="1:6" x14ac:dyDescent="0.25">
      <c r="A18" t="s">
        <v>10</v>
      </c>
      <c r="B18">
        <v>8</v>
      </c>
      <c r="C18" t="s">
        <v>8</v>
      </c>
      <c r="E18">
        <v>0.34910000000000002</v>
      </c>
      <c r="F18">
        <v>0.12</v>
      </c>
    </row>
    <row r="19" spans="1:6" x14ac:dyDescent="0.25">
      <c r="A19" t="s">
        <v>10</v>
      </c>
      <c r="B19">
        <v>10</v>
      </c>
      <c r="C19" t="s">
        <v>8</v>
      </c>
      <c r="E19">
        <v>0.5454</v>
      </c>
      <c r="F19">
        <v>0.21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1D75-1DE8-4F8B-9268-5C66F031700E}">
  <dimension ref="A1:M17"/>
  <sheetViews>
    <sheetView workbookViewId="0">
      <selection activeCell="I18" sqref="I18"/>
    </sheetView>
  </sheetViews>
  <sheetFormatPr defaultRowHeight="15" x14ac:dyDescent="0.25"/>
  <sheetData>
    <row r="1" spans="1:13" x14ac:dyDescent="0.25">
      <c r="A1" t="s">
        <v>120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121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31</v>
      </c>
      <c r="C3">
        <v>2</v>
      </c>
      <c r="D3">
        <v>772</v>
      </c>
      <c r="E3">
        <v>5.2413999999999996</v>
      </c>
      <c r="H3" t="s">
        <v>90</v>
      </c>
      <c r="K3">
        <v>281</v>
      </c>
      <c r="M3" s="5">
        <f>K3*10</f>
        <v>2810</v>
      </c>
    </row>
    <row r="4" spans="1:13" x14ac:dyDescent="0.25">
      <c r="A4" t="s">
        <v>7</v>
      </c>
      <c r="B4">
        <v>19</v>
      </c>
      <c r="C4">
        <v>2</v>
      </c>
      <c r="D4">
        <v>281</v>
      </c>
      <c r="E4">
        <v>1.9689000000000001</v>
      </c>
      <c r="H4" t="s">
        <v>41</v>
      </c>
      <c r="K4">
        <f>D3+D10</f>
        <v>797</v>
      </c>
      <c r="M4" s="5">
        <f>K4*10</f>
        <v>7970</v>
      </c>
    </row>
    <row r="5" spans="1:13" x14ac:dyDescent="0.25">
      <c r="A5" t="s">
        <v>9</v>
      </c>
      <c r="B5">
        <v>8</v>
      </c>
      <c r="C5">
        <v>0.5</v>
      </c>
      <c r="D5">
        <v>13</v>
      </c>
      <c r="E5">
        <v>0.64910000000000001</v>
      </c>
      <c r="H5" t="s">
        <v>49</v>
      </c>
      <c r="K5">
        <f>D5+D9</f>
        <v>43</v>
      </c>
      <c r="M5" s="5">
        <f>K5*10</f>
        <v>430</v>
      </c>
    </row>
    <row r="6" spans="1:13" x14ac:dyDescent="0.25">
      <c r="A6" t="s">
        <v>7</v>
      </c>
      <c r="B6">
        <v>7</v>
      </c>
      <c r="C6" t="s">
        <v>8</v>
      </c>
      <c r="E6">
        <v>0.26729999999999998</v>
      </c>
      <c r="F6">
        <v>0.08</v>
      </c>
      <c r="M6" s="5"/>
    </row>
    <row r="7" spans="1:13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H7" t="s">
        <v>62</v>
      </c>
      <c r="K7">
        <f>F6+F8</f>
        <v>0.13</v>
      </c>
      <c r="M7" s="5">
        <f>K7*10</f>
        <v>1.3</v>
      </c>
    </row>
    <row r="8" spans="1:13" x14ac:dyDescent="0.25">
      <c r="A8" t="s">
        <v>10</v>
      </c>
      <c r="B8">
        <v>6</v>
      </c>
      <c r="C8" t="s">
        <v>8</v>
      </c>
      <c r="E8">
        <v>0.1963</v>
      </c>
      <c r="F8">
        <v>0.05</v>
      </c>
      <c r="H8" t="s">
        <v>63</v>
      </c>
      <c r="K8">
        <f>F7</f>
        <v>0.05</v>
      </c>
      <c r="M8" s="5">
        <f>K8*10</f>
        <v>0.5</v>
      </c>
    </row>
    <row r="9" spans="1:13" x14ac:dyDescent="0.25">
      <c r="A9" t="s">
        <v>9</v>
      </c>
      <c r="B9">
        <v>8</v>
      </c>
      <c r="C9">
        <v>1.5</v>
      </c>
      <c r="D9">
        <v>30</v>
      </c>
      <c r="E9">
        <v>1.7670999999999999</v>
      </c>
      <c r="M9" s="5"/>
    </row>
    <row r="10" spans="1:13" x14ac:dyDescent="0.25">
      <c r="A10" t="s">
        <v>10</v>
      </c>
      <c r="B10">
        <v>12</v>
      </c>
      <c r="C10">
        <v>0.5</v>
      </c>
      <c r="D10">
        <v>25</v>
      </c>
      <c r="E10">
        <v>0.78539999999999999</v>
      </c>
      <c r="H10" t="s">
        <v>81</v>
      </c>
      <c r="K10">
        <f>E4</f>
        <v>1.9689000000000001</v>
      </c>
      <c r="M10" s="5">
        <f>K10*10</f>
        <v>19.689</v>
      </c>
    </row>
    <row r="11" spans="1:13" x14ac:dyDescent="0.25">
      <c r="H11" t="s">
        <v>45</v>
      </c>
      <c r="K11">
        <f>E3+E8+E10</f>
        <v>6.2230999999999996</v>
      </c>
      <c r="M11" s="5">
        <f>K11*10</f>
        <v>62.230999999999995</v>
      </c>
    </row>
    <row r="12" spans="1:13" x14ac:dyDescent="0.25">
      <c r="H12" t="s">
        <v>47</v>
      </c>
      <c r="K12">
        <f>E5+E7+E9</f>
        <v>2.6124999999999998</v>
      </c>
      <c r="M12" s="5">
        <f>K12*10</f>
        <v>26.125</v>
      </c>
    </row>
    <row r="14" spans="1:13" x14ac:dyDescent="0.25">
      <c r="H14" t="s">
        <v>228</v>
      </c>
    </row>
    <row r="15" spans="1:13" x14ac:dyDescent="0.25">
      <c r="H15" t="s">
        <v>7</v>
      </c>
      <c r="I15">
        <f>AVERAGE(B4,B6)</f>
        <v>13</v>
      </c>
    </row>
    <row r="16" spans="1:13" x14ac:dyDescent="0.25">
      <c r="H16" t="s">
        <v>10</v>
      </c>
      <c r="I16">
        <f>AVERAGE(B3,B8,B10)</f>
        <v>16.333333333333332</v>
      </c>
    </row>
    <row r="17" spans="8:9" x14ac:dyDescent="0.25">
      <c r="H17" t="s">
        <v>9</v>
      </c>
      <c r="I17">
        <f>AVERAGE(B5,B7,B9)</f>
        <v>7.333333333333333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BE9F-7288-44DF-BFDA-25624F41E079}">
  <dimension ref="A1:M22"/>
  <sheetViews>
    <sheetView workbookViewId="0">
      <selection activeCell="J23" sqref="J23"/>
    </sheetView>
  </sheetViews>
  <sheetFormatPr defaultRowHeight="15" x14ac:dyDescent="0.25"/>
  <sheetData>
    <row r="1" spans="1:13" x14ac:dyDescent="0.25">
      <c r="A1" t="s">
        <v>122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12</v>
      </c>
      <c r="C3">
        <v>1</v>
      </c>
      <c r="D3">
        <v>56</v>
      </c>
      <c r="E3">
        <v>0.78539999999999999</v>
      </c>
      <c r="H3" t="s">
        <v>90</v>
      </c>
      <c r="K3">
        <f>D8</f>
        <v>266</v>
      </c>
      <c r="M3" s="5">
        <f>K3*10</f>
        <v>2660</v>
      </c>
    </row>
    <row r="4" spans="1:13" x14ac:dyDescent="0.25">
      <c r="A4" t="s">
        <v>7</v>
      </c>
      <c r="B4">
        <v>8</v>
      </c>
      <c r="C4" t="s">
        <v>8</v>
      </c>
      <c r="E4">
        <v>0.34910000000000002</v>
      </c>
      <c r="F4">
        <v>0.12</v>
      </c>
      <c r="H4" t="s">
        <v>41</v>
      </c>
      <c r="K4">
        <f>D3+D6+D9+D21</f>
        <v>109</v>
      </c>
      <c r="M4" s="5">
        <f>K4*10</f>
        <v>1090</v>
      </c>
    </row>
    <row r="5" spans="1:13" x14ac:dyDescent="0.25">
      <c r="A5" t="s">
        <v>10</v>
      </c>
      <c r="B5">
        <v>7</v>
      </c>
      <c r="C5" t="s">
        <v>8</v>
      </c>
      <c r="E5">
        <v>0.26729999999999998</v>
      </c>
      <c r="F5">
        <v>0.08</v>
      </c>
      <c r="H5" t="s">
        <v>49</v>
      </c>
      <c r="K5">
        <f>D12+D13+D14+D16+D17+D22</f>
        <v>483</v>
      </c>
      <c r="M5" s="5">
        <f>K5*10</f>
        <v>4830</v>
      </c>
    </row>
    <row r="6" spans="1:13" x14ac:dyDescent="0.25">
      <c r="A6" t="s">
        <v>10</v>
      </c>
      <c r="B6">
        <v>9</v>
      </c>
      <c r="C6">
        <v>0.5</v>
      </c>
      <c r="D6">
        <v>13</v>
      </c>
      <c r="E6">
        <v>0.44180000000000003</v>
      </c>
      <c r="M6" s="5"/>
    </row>
    <row r="7" spans="1:13" x14ac:dyDescent="0.25">
      <c r="A7" t="s">
        <v>7</v>
      </c>
      <c r="B7">
        <v>18</v>
      </c>
      <c r="C7" t="s">
        <v>8</v>
      </c>
      <c r="E7">
        <v>1.7670999999999999</v>
      </c>
      <c r="F7">
        <v>0.65</v>
      </c>
      <c r="H7" t="s">
        <v>62</v>
      </c>
      <c r="K7">
        <f>F4+F5+F7+F11+F15+F19+F20</f>
        <v>1.1500000000000001</v>
      </c>
      <c r="M7" s="5">
        <f>K7*10</f>
        <v>11.500000000000002</v>
      </c>
    </row>
    <row r="8" spans="1:13" x14ac:dyDescent="0.25">
      <c r="A8" t="s">
        <v>7</v>
      </c>
      <c r="B8">
        <v>24</v>
      </c>
      <c r="C8">
        <v>1</v>
      </c>
      <c r="D8">
        <v>266</v>
      </c>
      <c r="E8">
        <v>3.1415999999999999</v>
      </c>
      <c r="H8" t="s">
        <v>63</v>
      </c>
      <c r="K8">
        <f>F10+F18</f>
        <v>0.32999999999999996</v>
      </c>
      <c r="M8" s="5">
        <f>K8*10</f>
        <v>3.3</v>
      </c>
    </row>
    <row r="9" spans="1:13" x14ac:dyDescent="0.25">
      <c r="A9" t="s">
        <v>10</v>
      </c>
      <c r="B9">
        <v>11</v>
      </c>
      <c r="C9">
        <v>0.5</v>
      </c>
      <c r="D9">
        <v>20</v>
      </c>
      <c r="E9">
        <v>0.66</v>
      </c>
      <c r="M9" s="5"/>
    </row>
    <row r="10" spans="1:13" x14ac:dyDescent="0.25">
      <c r="A10" t="s">
        <v>9</v>
      </c>
      <c r="B10">
        <v>10</v>
      </c>
      <c r="C10" s="4" t="s">
        <v>8</v>
      </c>
      <c r="E10">
        <v>0.5454</v>
      </c>
      <c r="F10">
        <v>0.21</v>
      </c>
      <c r="H10" t="s">
        <v>81</v>
      </c>
      <c r="K10">
        <f>E4+E7+E8</f>
        <v>5.2577999999999996</v>
      </c>
      <c r="M10" s="5">
        <f>K10*10</f>
        <v>52.577999999999996</v>
      </c>
    </row>
    <row r="11" spans="1:13" x14ac:dyDescent="0.25">
      <c r="A11" t="s">
        <v>10</v>
      </c>
      <c r="B11">
        <v>7</v>
      </c>
      <c r="C11" t="s">
        <v>8</v>
      </c>
      <c r="E11">
        <v>0.26729999999999998</v>
      </c>
      <c r="F11">
        <v>0.08</v>
      </c>
      <c r="H11" t="s">
        <v>45</v>
      </c>
      <c r="K11">
        <f>E3+E5+E6+E9+E11+E15+E19+E20+E21</f>
        <v>3.8346000000000005</v>
      </c>
      <c r="M11" s="5">
        <f>K11*10</f>
        <v>38.346000000000004</v>
      </c>
    </row>
    <row r="12" spans="1:13" x14ac:dyDescent="0.25">
      <c r="A12" t="s">
        <v>9</v>
      </c>
      <c r="B12">
        <v>10</v>
      </c>
      <c r="C12">
        <v>0.5</v>
      </c>
      <c r="D12">
        <v>16</v>
      </c>
      <c r="E12">
        <v>0.5454</v>
      </c>
      <c r="H12" t="s">
        <v>47</v>
      </c>
      <c r="K12">
        <f>E10+E12+E13+E14+E16+E17+E18+E22</f>
        <v>7.2814000000000005</v>
      </c>
      <c r="M12" s="5">
        <f>K12*10</f>
        <v>72.814000000000007</v>
      </c>
    </row>
    <row r="13" spans="1:13" x14ac:dyDescent="0.25">
      <c r="A13" t="s">
        <v>9</v>
      </c>
      <c r="B13">
        <v>15</v>
      </c>
      <c r="C13">
        <v>1.5</v>
      </c>
      <c r="D13">
        <v>124</v>
      </c>
      <c r="E13">
        <v>1.2272000000000001</v>
      </c>
    </row>
    <row r="14" spans="1:13" x14ac:dyDescent="0.25">
      <c r="A14" t="s">
        <v>9</v>
      </c>
      <c r="B14">
        <v>15</v>
      </c>
      <c r="C14">
        <v>1</v>
      </c>
      <c r="D14">
        <v>92</v>
      </c>
      <c r="E14">
        <v>1.2272000000000001</v>
      </c>
      <c r="H14" t="s">
        <v>228</v>
      </c>
    </row>
    <row r="15" spans="1:13" x14ac:dyDescent="0.25">
      <c r="A15" t="s">
        <v>10</v>
      </c>
      <c r="B15">
        <v>5</v>
      </c>
      <c r="C15" t="s">
        <v>8</v>
      </c>
      <c r="E15">
        <v>0.13639999999999999</v>
      </c>
      <c r="F15">
        <v>0.02</v>
      </c>
      <c r="H15" t="s">
        <v>7</v>
      </c>
      <c r="I15">
        <f>AVERAGE(B4,B7,B8)</f>
        <v>16.666666666666668</v>
      </c>
    </row>
    <row r="16" spans="1:13" x14ac:dyDescent="0.25">
      <c r="A16" t="s">
        <v>9</v>
      </c>
      <c r="B16">
        <v>16</v>
      </c>
      <c r="C16">
        <v>1</v>
      </c>
      <c r="D16">
        <v>106</v>
      </c>
      <c r="E16">
        <v>1.3963000000000001</v>
      </c>
      <c r="H16" t="s">
        <v>10</v>
      </c>
      <c r="I16">
        <f>AVERAGE(B3,B5,B6,B9,B11,B15,B19,B20,B21)</f>
        <v>8.5555555555555554</v>
      </c>
    </row>
    <row r="17" spans="1:9" x14ac:dyDescent="0.25">
      <c r="A17" t="s">
        <v>9</v>
      </c>
      <c r="B17">
        <v>14</v>
      </c>
      <c r="C17">
        <v>1</v>
      </c>
      <c r="D17">
        <v>78</v>
      </c>
      <c r="E17">
        <v>1.069</v>
      </c>
      <c r="H17" t="s">
        <v>9</v>
      </c>
      <c r="I17">
        <f>AVERAGE(B10,B12,B13,B14,B16,B17,B18,B22)</f>
        <v>12.625</v>
      </c>
    </row>
    <row r="18" spans="1:9" x14ac:dyDescent="0.25">
      <c r="A18" t="s">
        <v>9</v>
      </c>
      <c r="B18">
        <v>8</v>
      </c>
      <c r="C18" t="s">
        <v>8</v>
      </c>
      <c r="E18">
        <v>0.34910000000000002</v>
      </c>
      <c r="F18">
        <v>0.12</v>
      </c>
    </row>
    <row r="19" spans="1:9" x14ac:dyDescent="0.25">
      <c r="A19" t="s">
        <v>10</v>
      </c>
      <c r="B19">
        <v>8</v>
      </c>
      <c r="C19" t="s">
        <v>8</v>
      </c>
      <c r="E19">
        <v>0.34910000000000002</v>
      </c>
      <c r="F19">
        <v>0.12</v>
      </c>
    </row>
    <row r="20" spans="1:9" x14ac:dyDescent="0.25">
      <c r="A20" t="s">
        <v>10</v>
      </c>
      <c r="B20">
        <v>7</v>
      </c>
      <c r="C20" t="s">
        <v>8</v>
      </c>
      <c r="E20">
        <v>0.26729999999999998</v>
      </c>
      <c r="F20">
        <v>0.08</v>
      </c>
    </row>
    <row r="21" spans="1:9" x14ac:dyDescent="0.25">
      <c r="A21" t="s">
        <v>10</v>
      </c>
      <c r="B21">
        <v>11</v>
      </c>
      <c r="C21">
        <v>0.5</v>
      </c>
      <c r="D21">
        <v>20</v>
      </c>
      <c r="E21">
        <v>0.66</v>
      </c>
    </row>
    <row r="22" spans="1:9" x14ac:dyDescent="0.25">
      <c r="A22" t="s">
        <v>9</v>
      </c>
      <c r="B22">
        <v>13</v>
      </c>
      <c r="C22">
        <v>1</v>
      </c>
      <c r="D22">
        <v>67</v>
      </c>
      <c r="E22">
        <v>0.92179999999999995</v>
      </c>
    </row>
  </sheetData>
  <hyperlinks>
    <hyperlink ref="C10" r:id="rId1" display="\\" xr:uid="{6DF2AACD-E404-4A71-91BD-34A213E870D3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A9EE-48BA-47E5-9A06-3FC2324A9259}">
  <dimension ref="A1:M23"/>
  <sheetViews>
    <sheetView topLeftCell="A2" workbookViewId="0">
      <selection activeCell="K22" sqref="K22"/>
    </sheetView>
  </sheetViews>
  <sheetFormatPr defaultRowHeight="15" x14ac:dyDescent="0.25"/>
  <sheetData>
    <row r="1" spans="1:13" x14ac:dyDescent="0.25">
      <c r="A1" t="s">
        <v>123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31</v>
      </c>
      <c r="C3">
        <v>0.5</v>
      </c>
      <c r="D3">
        <v>227</v>
      </c>
      <c r="E3">
        <v>5.2413999999999996</v>
      </c>
      <c r="H3" t="s">
        <v>90</v>
      </c>
      <c r="K3">
        <f>D3+D4+D16</f>
        <v>939</v>
      </c>
      <c r="M3" s="5">
        <f>K3*10</f>
        <v>9390</v>
      </c>
    </row>
    <row r="4" spans="1:13" x14ac:dyDescent="0.25">
      <c r="A4" t="s">
        <v>7</v>
      </c>
      <c r="B4">
        <v>34</v>
      </c>
      <c r="C4">
        <v>1</v>
      </c>
      <c r="D4">
        <v>550</v>
      </c>
      <c r="E4">
        <v>6.3049999999999997</v>
      </c>
      <c r="H4" t="s">
        <v>49</v>
      </c>
      <c r="K4">
        <f>D15</f>
        <v>15</v>
      </c>
      <c r="M4" s="5">
        <f>K4*10</f>
        <v>150</v>
      </c>
    </row>
    <row r="5" spans="1:13" x14ac:dyDescent="0.25">
      <c r="A5" t="s">
        <v>9</v>
      </c>
      <c r="B5">
        <v>6</v>
      </c>
      <c r="C5" t="s">
        <v>8</v>
      </c>
      <c r="E5">
        <v>0.1963</v>
      </c>
      <c r="F5">
        <v>0.05</v>
      </c>
      <c r="M5" s="5"/>
    </row>
    <row r="6" spans="1:13" x14ac:dyDescent="0.25">
      <c r="A6" t="s">
        <v>9</v>
      </c>
      <c r="B6">
        <v>6</v>
      </c>
      <c r="C6" t="s">
        <v>8</v>
      </c>
      <c r="E6">
        <v>0.1963</v>
      </c>
      <c r="F6">
        <v>0.05</v>
      </c>
      <c r="H6" t="s">
        <v>62</v>
      </c>
      <c r="K6">
        <f>F7+F12+F17+F18</f>
        <v>2.38</v>
      </c>
      <c r="M6" s="5">
        <f>K6*10</f>
        <v>23.799999999999997</v>
      </c>
    </row>
    <row r="7" spans="1:13" x14ac:dyDescent="0.25">
      <c r="A7" t="s">
        <v>7</v>
      </c>
      <c r="B7">
        <v>31</v>
      </c>
      <c r="C7" t="s">
        <v>8</v>
      </c>
      <c r="E7">
        <v>5.2413999999999996</v>
      </c>
      <c r="F7">
        <v>1.65</v>
      </c>
      <c r="H7" t="s">
        <v>63</v>
      </c>
      <c r="K7">
        <f>F5+F6+F8+F9+F10+F11+F13+F14+F19+F20+F21+F22+F23</f>
        <v>1.75</v>
      </c>
      <c r="M7" s="5">
        <f>K7*10</f>
        <v>17.5</v>
      </c>
    </row>
    <row r="8" spans="1:13" x14ac:dyDescent="0.25">
      <c r="A8" t="s">
        <v>9</v>
      </c>
      <c r="B8">
        <v>8</v>
      </c>
      <c r="C8" t="s">
        <v>8</v>
      </c>
      <c r="E8">
        <v>0.34910000000000002</v>
      </c>
      <c r="F8">
        <v>0.17</v>
      </c>
      <c r="M8" s="5"/>
    </row>
    <row r="9" spans="1:13" x14ac:dyDescent="0.25">
      <c r="A9" t="s">
        <v>9</v>
      </c>
      <c r="B9">
        <v>8</v>
      </c>
      <c r="C9" t="s">
        <v>8</v>
      </c>
      <c r="E9">
        <v>0.34910000000000002</v>
      </c>
      <c r="F9">
        <v>0.17</v>
      </c>
      <c r="H9" t="s">
        <v>81</v>
      </c>
      <c r="K9">
        <f>E3+E4+E16</f>
        <v>13.515299999999998</v>
      </c>
      <c r="M9" s="5">
        <f t="shared" ref="M9:M14" si="0">K9*10</f>
        <v>135.15299999999999</v>
      </c>
    </row>
    <row r="10" spans="1:13" x14ac:dyDescent="0.25">
      <c r="A10" t="s">
        <v>9</v>
      </c>
      <c r="B10">
        <v>6</v>
      </c>
      <c r="C10" t="s">
        <v>8</v>
      </c>
      <c r="E10">
        <v>0.1963</v>
      </c>
      <c r="F10">
        <v>0.05</v>
      </c>
      <c r="H10" t="s">
        <v>45</v>
      </c>
      <c r="K10">
        <f>E12+E17+E18</f>
        <v>1.9963000000000002</v>
      </c>
      <c r="M10" s="5">
        <f t="shared" si="0"/>
        <v>19.963000000000001</v>
      </c>
    </row>
    <row r="11" spans="1:13" x14ac:dyDescent="0.25">
      <c r="A11" t="s">
        <v>92</v>
      </c>
      <c r="B11">
        <v>8</v>
      </c>
      <c r="C11" t="s">
        <v>8</v>
      </c>
      <c r="E11">
        <v>0.34910000000000002</v>
      </c>
      <c r="F11">
        <v>0.12</v>
      </c>
      <c r="H11" t="s">
        <v>47</v>
      </c>
      <c r="K11">
        <f>E5+E6+E8+E9+E10+E13+E15+E21+E23</f>
        <v>2.4544000000000001</v>
      </c>
      <c r="M11" s="5">
        <f t="shared" si="0"/>
        <v>24.544</v>
      </c>
    </row>
    <row r="12" spans="1:13" x14ac:dyDescent="0.25">
      <c r="A12" t="s">
        <v>10</v>
      </c>
      <c r="B12">
        <v>7</v>
      </c>
      <c r="C12" t="s">
        <v>8</v>
      </c>
      <c r="E12">
        <v>0.26729999999999998</v>
      </c>
      <c r="F12">
        <v>0.08</v>
      </c>
      <c r="H12" t="s">
        <v>46</v>
      </c>
      <c r="K12">
        <f>E14</f>
        <v>0.66</v>
      </c>
      <c r="M12" s="5">
        <f t="shared" si="0"/>
        <v>6.6000000000000005</v>
      </c>
    </row>
    <row r="13" spans="1:13" x14ac:dyDescent="0.25">
      <c r="A13" t="s">
        <v>9</v>
      </c>
      <c r="B13">
        <v>5</v>
      </c>
      <c r="C13" t="s">
        <v>8</v>
      </c>
      <c r="E13">
        <v>0.13639999999999999</v>
      </c>
      <c r="F13">
        <v>0.02</v>
      </c>
      <c r="H13" t="s">
        <v>93</v>
      </c>
      <c r="K13">
        <f>E11+E20</f>
        <v>0.48550000000000004</v>
      </c>
      <c r="M13" s="5">
        <f t="shared" si="0"/>
        <v>4.8550000000000004</v>
      </c>
    </row>
    <row r="14" spans="1:13" x14ac:dyDescent="0.25">
      <c r="A14" t="s">
        <v>11</v>
      </c>
      <c r="B14">
        <v>11</v>
      </c>
      <c r="C14" t="s">
        <v>8</v>
      </c>
      <c r="E14">
        <v>0.66</v>
      </c>
      <c r="F14">
        <v>0.25</v>
      </c>
      <c r="H14" t="s">
        <v>82</v>
      </c>
      <c r="K14">
        <f>E19+E22</f>
        <v>1.9417</v>
      </c>
      <c r="M14" s="5">
        <f t="shared" si="0"/>
        <v>19.417000000000002</v>
      </c>
    </row>
    <row r="15" spans="1:13" x14ac:dyDescent="0.25">
      <c r="A15" t="s">
        <v>9</v>
      </c>
      <c r="B15">
        <v>10</v>
      </c>
      <c r="C15">
        <v>0.5</v>
      </c>
      <c r="D15">
        <v>15</v>
      </c>
      <c r="E15">
        <v>0.5454</v>
      </c>
    </row>
    <row r="16" spans="1:13" x14ac:dyDescent="0.25">
      <c r="A16" t="s">
        <v>7</v>
      </c>
      <c r="B16">
        <v>19</v>
      </c>
      <c r="C16">
        <v>1</v>
      </c>
      <c r="D16">
        <v>162</v>
      </c>
      <c r="E16">
        <v>1.9689000000000001</v>
      </c>
      <c r="H16" t="s">
        <v>228</v>
      </c>
    </row>
    <row r="17" spans="1:9" x14ac:dyDescent="0.25">
      <c r="A17" t="s">
        <v>10</v>
      </c>
      <c r="B17">
        <v>14</v>
      </c>
      <c r="C17" t="s">
        <v>8</v>
      </c>
      <c r="E17">
        <v>1.069</v>
      </c>
      <c r="F17">
        <v>0.4</v>
      </c>
      <c r="H17" t="s">
        <v>7</v>
      </c>
      <c r="I17">
        <f>AVERAGE(B3,B4,B7,B16)</f>
        <v>28.75</v>
      </c>
    </row>
    <row r="18" spans="1:9" x14ac:dyDescent="0.25">
      <c r="A18" t="s">
        <v>10</v>
      </c>
      <c r="B18">
        <v>11</v>
      </c>
      <c r="C18" t="s">
        <v>8</v>
      </c>
      <c r="E18">
        <v>0.66</v>
      </c>
      <c r="F18">
        <v>0.25</v>
      </c>
      <c r="H18" t="s">
        <v>9</v>
      </c>
      <c r="I18">
        <f>AVERAGE(B5,B6,B8,B9,B10,B13,B15,B21,B23)</f>
        <v>6.8888888888888893</v>
      </c>
    </row>
    <row r="19" spans="1:9" x14ac:dyDescent="0.25">
      <c r="A19" t="s">
        <v>79</v>
      </c>
      <c r="B19">
        <v>16</v>
      </c>
      <c r="C19" t="s">
        <v>8</v>
      </c>
      <c r="E19">
        <v>1.3963000000000001</v>
      </c>
      <c r="F19">
        <v>0.5</v>
      </c>
      <c r="H19" t="s">
        <v>232</v>
      </c>
      <c r="I19">
        <f>AVERAGE(B12,B17,B18)</f>
        <v>10.666666666666666</v>
      </c>
    </row>
    <row r="20" spans="1:9" x14ac:dyDescent="0.25">
      <c r="A20" t="s">
        <v>92</v>
      </c>
      <c r="B20">
        <v>5</v>
      </c>
      <c r="C20" t="s">
        <v>8</v>
      </c>
      <c r="E20">
        <v>0.13639999999999999</v>
      </c>
      <c r="F20">
        <v>0.02</v>
      </c>
      <c r="H20" t="s">
        <v>231</v>
      </c>
      <c r="I20">
        <f>AVERAGE(B11,B20)</f>
        <v>6.5</v>
      </c>
    </row>
    <row r="21" spans="1:9" x14ac:dyDescent="0.25">
      <c r="A21" t="s">
        <v>9</v>
      </c>
      <c r="B21">
        <v>5</v>
      </c>
      <c r="C21" t="s">
        <v>8</v>
      </c>
      <c r="E21">
        <v>0.13639999999999999</v>
      </c>
      <c r="F21">
        <v>0.02</v>
      </c>
      <c r="H21" t="s">
        <v>233</v>
      </c>
      <c r="I21">
        <f>AVERAGE(B19,B22)</f>
        <v>13</v>
      </c>
    </row>
    <row r="22" spans="1:9" x14ac:dyDescent="0.25">
      <c r="A22" t="s">
        <v>79</v>
      </c>
      <c r="B22">
        <v>10</v>
      </c>
      <c r="C22" t="s">
        <v>8</v>
      </c>
      <c r="E22">
        <v>0.5454</v>
      </c>
      <c r="F22">
        <v>0.21</v>
      </c>
      <c r="H22" t="s">
        <v>230</v>
      </c>
      <c r="I22">
        <v>11</v>
      </c>
    </row>
    <row r="23" spans="1:9" x14ac:dyDescent="0.25">
      <c r="A23" t="s">
        <v>9</v>
      </c>
      <c r="B23">
        <v>8</v>
      </c>
      <c r="C23" t="s">
        <v>8</v>
      </c>
      <c r="E23">
        <v>0.34910000000000002</v>
      </c>
      <c r="F23">
        <v>0.12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C794-6A01-4CBC-A636-58665FB2996B}">
  <dimension ref="A1:M16"/>
  <sheetViews>
    <sheetView workbookViewId="0">
      <selection activeCell="I17" sqref="I17"/>
    </sheetView>
  </sheetViews>
  <sheetFormatPr defaultRowHeight="15" x14ac:dyDescent="0.25"/>
  <sheetData>
    <row r="1" spans="1:13" x14ac:dyDescent="0.25">
      <c r="A1" t="s">
        <v>124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11</v>
      </c>
      <c r="B3">
        <v>18</v>
      </c>
      <c r="C3">
        <v>1</v>
      </c>
      <c r="D3">
        <v>136</v>
      </c>
      <c r="E3">
        <v>1.7670999999999999</v>
      </c>
      <c r="H3" t="s">
        <v>68</v>
      </c>
      <c r="K3">
        <f>D3+D4+D8+D10</f>
        <v>552</v>
      </c>
      <c r="M3" s="5">
        <f>K3*10</f>
        <v>5520</v>
      </c>
    </row>
    <row r="4" spans="1:13" x14ac:dyDescent="0.25">
      <c r="A4" t="s">
        <v>11</v>
      </c>
      <c r="B4">
        <v>17</v>
      </c>
      <c r="C4">
        <v>1.5</v>
      </c>
      <c r="D4">
        <v>165</v>
      </c>
      <c r="E4">
        <v>1.5763</v>
      </c>
      <c r="H4" t="s">
        <v>111</v>
      </c>
      <c r="K4">
        <f>D9</f>
        <v>92</v>
      </c>
      <c r="M4" s="5">
        <f>K4*10</f>
        <v>920</v>
      </c>
    </row>
    <row r="5" spans="1:13" x14ac:dyDescent="0.25">
      <c r="A5" t="s">
        <v>7</v>
      </c>
      <c r="B5">
        <v>15</v>
      </c>
      <c r="C5" t="s">
        <v>8</v>
      </c>
      <c r="E5">
        <v>1.2272000000000001</v>
      </c>
      <c r="F5">
        <v>0.45</v>
      </c>
      <c r="M5" s="5"/>
    </row>
    <row r="6" spans="1:13" x14ac:dyDescent="0.25">
      <c r="A6" t="s">
        <v>9</v>
      </c>
      <c r="B6">
        <v>7</v>
      </c>
      <c r="C6" t="s">
        <v>8</v>
      </c>
      <c r="E6">
        <v>0.26729999999999998</v>
      </c>
      <c r="F6">
        <v>0.08</v>
      </c>
      <c r="H6" t="s">
        <v>62</v>
      </c>
      <c r="K6">
        <f>F5</f>
        <v>0.45</v>
      </c>
      <c r="M6" s="5">
        <f>K6*10</f>
        <v>4.5</v>
      </c>
    </row>
    <row r="7" spans="1:13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H7" t="s">
        <v>63</v>
      </c>
      <c r="K7">
        <f>F7+F6+F11+F12+F13+F14</f>
        <v>0.67</v>
      </c>
      <c r="M7" s="5">
        <f>K7*10</f>
        <v>6.7</v>
      </c>
    </row>
    <row r="8" spans="1:13" x14ac:dyDescent="0.25">
      <c r="A8" t="s">
        <v>11</v>
      </c>
      <c r="B8">
        <v>13</v>
      </c>
      <c r="C8">
        <v>1</v>
      </c>
      <c r="D8">
        <v>67</v>
      </c>
      <c r="E8">
        <v>0.92179999999999995</v>
      </c>
      <c r="M8" s="5"/>
    </row>
    <row r="9" spans="1:13" x14ac:dyDescent="0.25">
      <c r="A9" t="s">
        <v>79</v>
      </c>
      <c r="B9">
        <v>15</v>
      </c>
      <c r="C9">
        <v>1</v>
      </c>
      <c r="D9">
        <v>92</v>
      </c>
      <c r="E9">
        <v>1.2272000000000001</v>
      </c>
      <c r="H9" t="s">
        <v>81</v>
      </c>
      <c r="K9">
        <f>E5</f>
        <v>1.2272000000000001</v>
      </c>
      <c r="M9" s="5">
        <f>K9*10</f>
        <v>12.272</v>
      </c>
    </row>
    <row r="10" spans="1:13" x14ac:dyDescent="0.25">
      <c r="A10" t="s">
        <v>11</v>
      </c>
      <c r="B10">
        <v>18</v>
      </c>
      <c r="C10">
        <v>1.5</v>
      </c>
      <c r="D10">
        <v>184</v>
      </c>
      <c r="E10">
        <v>1.7670999999999999</v>
      </c>
      <c r="H10" t="s">
        <v>46</v>
      </c>
      <c r="K10">
        <f>E3+E4+E8+E10+E11+E14</f>
        <v>7.085</v>
      </c>
      <c r="M10" s="5">
        <f>K10*10</f>
        <v>70.849999999999994</v>
      </c>
    </row>
    <row r="11" spans="1:13" x14ac:dyDescent="0.25">
      <c r="A11" t="s">
        <v>11</v>
      </c>
      <c r="B11">
        <v>7</v>
      </c>
      <c r="C11" t="s">
        <v>8</v>
      </c>
      <c r="E11">
        <v>0.26729999999999998</v>
      </c>
      <c r="F11">
        <v>0.08</v>
      </c>
      <c r="H11" t="s">
        <v>47</v>
      </c>
      <c r="K11">
        <f>E6+E7+E12+E13</f>
        <v>0.99819999999999998</v>
      </c>
      <c r="M11" s="5">
        <f>K11*10</f>
        <v>9.9819999999999993</v>
      </c>
    </row>
    <row r="12" spans="1:13" x14ac:dyDescent="0.25">
      <c r="A12" t="s">
        <v>9</v>
      </c>
      <c r="B12">
        <v>7</v>
      </c>
      <c r="C12" t="s">
        <v>8</v>
      </c>
      <c r="E12">
        <v>0.26729999999999998</v>
      </c>
      <c r="F12">
        <v>0.08</v>
      </c>
      <c r="H12" t="s">
        <v>82</v>
      </c>
      <c r="K12">
        <f>E9</f>
        <v>1.2272000000000001</v>
      </c>
      <c r="M12" s="5">
        <f>K12*10</f>
        <v>12.272</v>
      </c>
    </row>
    <row r="13" spans="1:13" x14ac:dyDescent="0.25">
      <c r="A13" t="s">
        <v>9</v>
      </c>
      <c r="B13">
        <v>7</v>
      </c>
      <c r="C13" t="s">
        <v>8</v>
      </c>
      <c r="E13">
        <v>0.26729999999999998</v>
      </c>
      <c r="F13">
        <v>0.08</v>
      </c>
    </row>
    <row r="14" spans="1:13" x14ac:dyDescent="0.25">
      <c r="A14" t="s">
        <v>11</v>
      </c>
      <c r="B14">
        <v>12</v>
      </c>
      <c r="C14" t="s">
        <v>8</v>
      </c>
      <c r="E14">
        <v>0.78539999999999999</v>
      </c>
      <c r="F14">
        <v>0.3</v>
      </c>
      <c r="H14" t="s">
        <v>228</v>
      </c>
    </row>
    <row r="15" spans="1:13" x14ac:dyDescent="0.25">
      <c r="H15" t="s">
        <v>7</v>
      </c>
      <c r="I15">
        <f>AVERAGE(B5)</f>
        <v>15</v>
      </c>
    </row>
    <row r="16" spans="1:13" x14ac:dyDescent="0.25">
      <c r="H16" t="s">
        <v>11</v>
      </c>
      <c r="I16">
        <f>AVERAGE(B3,B4,B8,B10,B11,B14)</f>
        <v>14.166666666666666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560E-DD63-43BD-BF98-6196EB7404B5}">
  <dimension ref="A1:M20"/>
  <sheetViews>
    <sheetView workbookViewId="0">
      <selection activeCell="J20" sqref="J20"/>
    </sheetView>
  </sheetViews>
  <sheetFormatPr defaultRowHeight="15" x14ac:dyDescent="0.25"/>
  <sheetData>
    <row r="1" spans="1:13" x14ac:dyDescent="0.25">
      <c r="A1" t="s">
        <v>125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26</v>
      </c>
      <c r="C3">
        <v>2</v>
      </c>
      <c r="D3">
        <v>558</v>
      </c>
      <c r="E3">
        <v>3.6869999999999998</v>
      </c>
      <c r="H3" t="s">
        <v>90</v>
      </c>
      <c r="K3">
        <f>D3+D4+D8+D10+D12+D13+D18</f>
        <v>2097</v>
      </c>
      <c r="M3" s="5">
        <f>K3*10</f>
        <v>20970</v>
      </c>
    </row>
    <row r="4" spans="1:13" x14ac:dyDescent="0.25">
      <c r="A4" t="s">
        <v>7</v>
      </c>
      <c r="B4">
        <v>22</v>
      </c>
      <c r="C4">
        <v>1</v>
      </c>
      <c r="D4">
        <v>221</v>
      </c>
      <c r="E4">
        <v>2.6398000000000001</v>
      </c>
      <c r="H4" t="s">
        <v>49</v>
      </c>
      <c r="K4">
        <f>D9+D11</f>
        <v>134</v>
      </c>
      <c r="M4" s="5">
        <f>K4*10</f>
        <v>1340</v>
      </c>
    </row>
    <row r="5" spans="1:13" x14ac:dyDescent="0.25">
      <c r="A5" t="s">
        <v>9</v>
      </c>
      <c r="B5">
        <v>6</v>
      </c>
      <c r="C5" t="s">
        <v>8</v>
      </c>
      <c r="E5">
        <v>0.1963</v>
      </c>
      <c r="F5">
        <v>0.05</v>
      </c>
      <c r="H5" t="s">
        <v>41</v>
      </c>
      <c r="K5">
        <f>D14+D15</f>
        <v>50</v>
      </c>
      <c r="M5" s="5">
        <f>K5*10</f>
        <v>500</v>
      </c>
    </row>
    <row r="6" spans="1:13" x14ac:dyDescent="0.25">
      <c r="A6" t="s">
        <v>10</v>
      </c>
      <c r="B6">
        <v>6</v>
      </c>
      <c r="C6" t="s">
        <v>8</v>
      </c>
      <c r="E6">
        <v>0.1963</v>
      </c>
      <c r="F6">
        <v>0.05</v>
      </c>
      <c r="H6" t="s">
        <v>111</v>
      </c>
      <c r="K6">
        <f>D17</f>
        <v>171</v>
      </c>
      <c r="M6" s="5">
        <f>K6*10</f>
        <v>1710</v>
      </c>
    </row>
    <row r="7" spans="1:13" x14ac:dyDescent="0.25">
      <c r="A7" t="s">
        <v>9</v>
      </c>
      <c r="B7">
        <v>10</v>
      </c>
      <c r="C7" t="s">
        <v>8</v>
      </c>
      <c r="E7">
        <v>0.5454</v>
      </c>
      <c r="F7">
        <v>0.21</v>
      </c>
      <c r="M7" s="5"/>
    </row>
    <row r="8" spans="1:13" x14ac:dyDescent="0.25">
      <c r="A8" t="s">
        <v>7</v>
      </c>
      <c r="B8">
        <v>17</v>
      </c>
      <c r="C8">
        <v>2</v>
      </c>
      <c r="D8">
        <v>219</v>
      </c>
      <c r="E8">
        <v>1.5763</v>
      </c>
      <c r="H8" t="s">
        <v>62</v>
      </c>
      <c r="K8">
        <f>F6+F16</f>
        <v>0.16999999999999998</v>
      </c>
      <c r="M8" s="5">
        <f>K8*10</f>
        <v>1.6999999999999997</v>
      </c>
    </row>
    <row r="9" spans="1:13" x14ac:dyDescent="0.25">
      <c r="A9" t="s">
        <v>9</v>
      </c>
      <c r="B9">
        <v>13</v>
      </c>
      <c r="C9">
        <v>1</v>
      </c>
      <c r="D9">
        <v>67</v>
      </c>
      <c r="E9">
        <v>0.92179999999999995</v>
      </c>
      <c r="H9" t="s">
        <v>63</v>
      </c>
      <c r="K9">
        <f>F5+F7</f>
        <v>0.26</v>
      </c>
      <c r="M9" s="5">
        <f>K9*10</f>
        <v>2.6</v>
      </c>
    </row>
    <row r="10" spans="1:13" x14ac:dyDescent="0.25">
      <c r="A10" t="s">
        <v>7</v>
      </c>
      <c r="B10">
        <v>11</v>
      </c>
      <c r="C10">
        <v>0.5</v>
      </c>
      <c r="D10">
        <v>24</v>
      </c>
      <c r="E10">
        <v>0.66</v>
      </c>
      <c r="M10" s="5"/>
    </row>
    <row r="11" spans="1:13" x14ac:dyDescent="0.25">
      <c r="A11" t="s">
        <v>9</v>
      </c>
      <c r="B11">
        <v>13</v>
      </c>
      <c r="C11">
        <v>1</v>
      </c>
      <c r="D11">
        <v>67</v>
      </c>
      <c r="E11">
        <v>0.92179999999999995</v>
      </c>
      <c r="H11" t="s">
        <v>81</v>
      </c>
      <c r="K11">
        <f>E3+E4+E8+E10+E12+E13+E16+E18</f>
        <v>16.5154</v>
      </c>
      <c r="M11" s="5">
        <f>K11*10</f>
        <v>165.154</v>
      </c>
    </row>
    <row r="12" spans="1:13" x14ac:dyDescent="0.25">
      <c r="A12" t="s">
        <v>7</v>
      </c>
      <c r="B12">
        <v>28</v>
      </c>
      <c r="C12">
        <v>2</v>
      </c>
      <c r="D12">
        <v>654</v>
      </c>
      <c r="E12">
        <v>4.2760999999999996</v>
      </c>
      <c r="H12" t="s">
        <v>47</v>
      </c>
      <c r="K12">
        <f>E5+E7+E9+E11</f>
        <v>2.5853000000000002</v>
      </c>
      <c r="M12" s="5">
        <f>K12*10</f>
        <v>25.853000000000002</v>
      </c>
    </row>
    <row r="13" spans="1:13" x14ac:dyDescent="0.25">
      <c r="A13" t="s">
        <v>7</v>
      </c>
      <c r="B13">
        <v>13</v>
      </c>
      <c r="C13">
        <v>1</v>
      </c>
      <c r="D13">
        <v>71</v>
      </c>
      <c r="E13">
        <v>0.92179999999999995</v>
      </c>
      <c r="H13" t="s">
        <v>45</v>
      </c>
      <c r="K13">
        <f>E6+E14+E15</f>
        <v>1.7671000000000001</v>
      </c>
      <c r="M13" s="5">
        <f>K13*10</f>
        <v>17.670999999999999</v>
      </c>
    </row>
    <row r="14" spans="1:13" x14ac:dyDescent="0.25">
      <c r="A14" t="s">
        <v>10</v>
      </c>
      <c r="B14">
        <v>12</v>
      </c>
      <c r="C14">
        <v>0.5</v>
      </c>
      <c r="D14">
        <v>25</v>
      </c>
      <c r="E14">
        <v>0.78539999999999999</v>
      </c>
      <c r="H14" t="s">
        <v>82</v>
      </c>
      <c r="K14">
        <f>E17</f>
        <v>2.1817000000000002</v>
      </c>
      <c r="M14" s="5">
        <f>K14*10</f>
        <v>21.817</v>
      </c>
    </row>
    <row r="15" spans="1:13" x14ac:dyDescent="0.25">
      <c r="A15" t="s">
        <v>10</v>
      </c>
      <c r="B15">
        <v>12</v>
      </c>
      <c r="C15">
        <v>0.5</v>
      </c>
      <c r="D15">
        <v>25</v>
      </c>
      <c r="E15">
        <v>0.78539999999999999</v>
      </c>
    </row>
    <row r="16" spans="1:13" x14ac:dyDescent="0.25">
      <c r="A16" t="s">
        <v>7</v>
      </c>
      <c r="B16">
        <v>8</v>
      </c>
      <c r="C16" t="s">
        <v>8</v>
      </c>
      <c r="E16">
        <v>0.34910000000000002</v>
      </c>
      <c r="F16">
        <v>0.12</v>
      </c>
      <c r="H16" t="s">
        <v>228</v>
      </c>
    </row>
    <row r="17" spans="1:9" x14ac:dyDescent="0.25">
      <c r="A17" t="s">
        <v>79</v>
      </c>
      <c r="B17">
        <v>20</v>
      </c>
      <c r="C17">
        <v>1</v>
      </c>
      <c r="D17">
        <v>171</v>
      </c>
      <c r="E17">
        <v>2.1817000000000002</v>
      </c>
      <c r="H17" t="s">
        <v>7</v>
      </c>
      <c r="I17">
        <f>AVERAGE(B3,B4,B10,B8,B12,B13,B16,B18)</f>
        <v>18.25</v>
      </c>
    </row>
    <row r="18" spans="1:9" x14ac:dyDescent="0.25">
      <c r="A18" t="s">
        <v>7</v>
      </c>
      <c r="B18">
        <v>21</v>
      </c>
      <c r="C18">
        <v>2</v>
      </c>
      <c r="D18">
        <v>350</v>
      </c>
      <c r="E18">
        <v>2.4053</v>
      </c>
      <c r="H18" t="s">
        <v>10</v>
      </c>
      <c r="I18">
        <f>AVERAGE(B6,B14,B15)</f>
        <v>10</v>
      </c>
    </row>
    <row r="19" spans="1:9" x14ac:dyDescent="0.25">
      <c r="H19" t="s">
        <v>9</v>
      </c>
      <c r="I19">
        <f>AVERAGE(B5,B9,B11)</f>
        <v>10.666666666666666</v>
      </c>
    </row>
    <row r="20" spans="1:9" x14ac:dyDescent="0.25">
      <c r="H20" t="s">
        <v>233</v>
      </c>
      <c r="I20">
        <v>20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2DB2E-C571-406E-AF7D-AE66E8109D80}">
  <dimension ref="A1:M20"/>
  <sheetViews>
    <sheetView workbookViewId="0">
      <selection activeCell="J19" sqref="J19"/>
    </sheetView>
  </sheetViews>
  <sheetFormatPr defaultRowHeight="15" x14ac:dyDescent="0.25"/>
  <sheetData>
    <row r="1" spans="1:13" x14ac:dyDescent="0.25">
      <c r="A1" t="s">
        <v>126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9</v>
      </c>
      <c r="B3">
        <v>5</v>
      </c>
      <c r="C3" t="s">
        <v>8</v>
      </c>
      <c r="E3">
        <v>0.13639999999999999</v>
      </c>
      <c r="F3">
        <v>0.02</v>
      </c>
      <c r="H3" t="s">
        <v>90</v>
      </c>
      <c r="K3">
        <f>D6+D15+D17+D18+D20</f>
        <v>1516</v>
      </c>
      <c r="M3" s="5">
        <f>K3*10</f>
        <v>15160</v>
      </c>
    </row>
    <row r="4" spans="1:13" x14ac:dyDescent="0.25">
      <c r="A4" t="s">
        <v>21</v>
      </c>
      <c r="B4">
        <v>17</v>
      </c>
      <c r="C4">
        <v>2</v>
      </c>
      <c r="D4">
        <v>219</v>
      </c>
      <c r="E4">
        <v>1.5763</v>
      </c>
      <c r="H4" t="s">
        <v>70</v>
      </c>
      <c r="K4">
        <f>D4+D5+D14</f>
        <v>421</v>
      </c>
      <c r="M4" s="5">
        <f>K4*10</f>
        <v>4210</v>
      </c>
    </row>
    <row r="5" spans="1:13" x14ac:dyDescent="0.25">
      <c r="A5" t="s">
        <v>21</v>
      </c>
      <c r="B5">
        <v>17</v>
      </c>
      <c r="C5">
        <v>1.5</v>
      </c>
      <c r="D5">
        <v>174</v>
      </c>
      <c r="E5">
        <v>1.5763</v>
      </c>
      <c r="M5" s="5"/>
    </row>
    <row r="6" spans="1:13" x14ac:dyDescent="0.25">
      <c r="A6" t="s">
        <v>7</v>
      </c>
      <c r="B6">
        <v>24</v>
      </c>
      <c r="C6">
        <v>2</v>
      </c>
      <c r="D6">
        <v>469</v>
      </c>
      <c r="E6">
        <v>3.1415999999999999</v>
      </c>
      <c r="H6" t="s">
        <v>62</v>
      </c>
      <c r="K6">
        <f>F11+F12+F13</f>
        <v>0.41</v>
      </c>
      <c r="M6" s="5">
        <f>K6*10</f>
        <v>4.0999999999999996</v>
      </c>
    </row>
    <row r="7" spans="1:13" x14ac:dyDescent="0.25">
      <c r="A7" t="s">
        <v>36</v>
      </c>
      <c r="B7">
        <v>7</v>
      </c>
      <c r="C7" t="s">
        <v>8</v>
      </c>
      <c r="E7">
        <v>0.26729999999999998</v>
      </c>
      <c r="F7">
        <v>0.08</v>
      </c>
      <c r="H7" t="s">
        <v>63</v>
      </c>
      <c r="K7">
        <f>F3+F7+F8+F9+F10+F13+F16+F19</f>
        <v>0.55999999999999994</v>
      </c>
      <c r="M7" s="5">
        <f>K7*10</f>
        <v>5.6</v>
      </c>
    </row>
    <row r="8" spans="1:13" x14ac:dyDescent="0.25">
      <c r="A8" t="s">
        <v>9</v>
      </c>
      <c r="B8">
        <v>7</v>
      </c>
      <c r="C8" t="s">
        <v>8</v>
      </c>
      <c r="E8">
        <v>0.26729999999999998</v>
      </c>
      <c r="F8">
        <v>0.08</v>
      </c>
      <c r="M8" s="5"/>
    </row>
    <row r="9" spans="1:13" x14ac:dyDescent="0.25">
      <c r="A9" t="s">
        <v>9</v>
      </c>
      <c r="B9">
        <v>5</v>
      </c>
      <c r="C9" t="s">
        <v>8</v>
      </c>
      <c r="E9">
        <v>0.13639999999999999</v>
      </c>
      <c r="F9">
        <v>0.02</v>
      </c>
      <c r="H9" t="s">
        <v>81</v>
      </c>
      <c r="K9">
        <f>E6+E15+E17+E18+E20</f>
        <v>10.875599999999999</v>
      </c>
      <c r="M9" s="5">
        <f t="shared" ref="M9:M14" si="0">K9*10</f>
        <v>108.75599999999999</v>
      </c>
    </row>
    <row r="10" spans="1:13" x14ac:dyDescent="0.25">
      <c r="A10" t="s">
        <v>29</v>
      </c>
      <c r="B10">
        <v>7</v>
      </c>
      <c r="C10" t="s">
        <v>8</v>
      </c>
      <c r="E10">
        <v>0.26729999999999998</v>
      </c>
      <c r="F10">
        <v>0.08</v>
      </c>
      <c r="H10" t="s">
        <v>56</v>
      </c>
      <c r="K10">
        <f>E4+E5+E11+E13+E14</f>
        <v>4.5544000000000002</v>
      </c>
      <c r="M10" s="5">
        <f t="shared" si="0"/>
        <v>45.544000000000004</v>
      </c>
    </row>
    <row r="11" spans="1:13" x14ac:dyDescent="0.25">
      <c r="A11" t="s">
        <v>21</v>
      </c>
      <c r="B11">
        <v>8</v>
      </c>
      <c r="C11" t="s">
        <v>8</v>
      </c>
      <c r="E11">
        <v>0.34910000000000002</v>
      </c>
      <c r="F11">
        <v>0.12</v>
      </c>
      <c r="H11" t="s">
        <v>47</v>
      </c>
      <c r="K11">
        <f>E3+E8+E9+E16</f>
        <v>0.88919999999999999</v>
      </c>
      <c r="M11" s="5">
        <f t="shared" si="0"/>
        <v>8.8919999999999995</v>
      </c>
    </row>
    <row r="12" spans="1:13" x14ac:dyDescent="0.25">
      <c r="A12" t="s">
        <v>7</v>
      </c>
      <c r="B12">
        <v>10</v>
      </c>
      <c r="C12" t="s">
        <v>8</v>
      </c>
      <c r="E12">
        <v>0.5454</v>
      </c>
      <c r="F12">
        <v>0.21</v>
      </c>
      <c r="H12" t="s">
        <v>65</v>
      </c>
      <c r="K12">
        <f>E7</f>
        <v>0.26729999999999998</v>
      </c>
      <c r="M12" s="5">
        <f t="shared" si="0"/>
        <v>2.673</v>
      </c>
    </row>
    <row r="13" spans="1:13" x14ac:dyDescent="0.25">
      <c r="A13" t="s">
        <v>21</v>
      </c>
      <c r="B13">
        <v>7</v>
      </c>
      <c r="C13" t="s">
        <v>8</v>
      </c>
      <c r="E13">
        <v>0.26729999999999998</v>
      </c>
      <c r="F13">
        <v>0.08</v>
      </c>
      <c r="H13" t="s">
        <v>87</v>
      </c>
      <c r="K13">
        <f>E10</f>
        <v>0.26729999999999998</v>
      </c>
      <c r="M13" s="5">
        <f t="shared" si="0"/>
        <v>2.673</v>
      </c>
    </row>
    <row r="14" spans="1:13" x14ac:dyDescent="0.25">
      <c r="A14" t="s">
        <v>21</v>
      </c>
      <c r="B14">
        <v>12</v>
      </c>
      <c r="C14">
        <v>0.5</v>
      </c>
      <c r="D14">
        <v>28</v>
      </c>
      <c r="E14">
        <v>0.78539999999999999</v>
      </c>
      <c r="H14" t="s">
        <v>127</v>
      </c>
      <c r="K14">
        <f>E19</f>
        <v>0.26729999999999998</v>
      </c>
      <c r="M14" s="5">
        <f t="shared" si="0"/>
        <v>2.673</v>
      </c>
    </row>
    <row r="15" spans="1:13" x14ac:dyDescent="0.25">
      <c r="A15" t="s">
        <v>7</v>
      </c>
      <c r="B15">
        <v>18</v>
      </c>
      <c r="C15">
        <v>2.5</v>
      </c>
      <c r="D15">
        <v>292</v>
      </c>
      <c r="E15">
        <v>1.7670999999999999</v>
      </c>
    </row>
    <row r="16" spans="1:13" x14ac:dyDescent="0.25">
      <c r="A16" t="s">
        <v>9</v>
      </c>
      <c r="B16">
        <v>8</v>
      </c>
      <c r="C16" t="s">
        <v>8</v>
      </c>
      <c r="E16">
        <v>0.34910000000000002</v>
      </c>
      <c r="F16">
        <v>0.12</v>
      </c>
      <c r="H16" t="s">
        <v>228</v>
      </c>
    </row>
    <row r="17" spans="1:9" x14ac:dyDescent="0.25">
      <c r="A17" t="s">
        <v>7</v>
      </c>
      <c r="B17">
        <v>13</v>
      </c>
      <c r="C17">
        <v>2</v>
      </c>
      <c r="D17">
        <v>120</v>
      </c>
      <c r="E17">
        <v>0.92179999999999995</v>
      </c>
      <c r="H17" t="s">
        <v>7</v>
      </c>
      <c r="I17">
        <f>AVERAGE(B6,B12,B15,B17,B18,B20)</f>
        <v>18</v>
      </c>
    </row>
    <row r="18" spans="1:9" x14ac:dyDescent="0.25">
      <c r="A18" t="s">
        <v>7</v>
      </c>
      <c r="B18">
        <v>21</v>
      </c>
      <c r="C18">
        <v>2.5</v>
      </c>
      <c r="D18">
        <v>414</v>
      </c>
      <c r="E18">
        <v>2.4053</v>
      </c>
      <c r="H18" t="s">
        <v>9</v>
      </c>
      <c r="I18">
        <f>AVERAGE(B3,B8,B9,B16)</f>
        <v>6.25</v>
      </c>
    </row>
    <row r="19" spans="1:9" x14ac:dyDescent="0.25">
      <c r="A19" t="s">
        <v>99</v>
      </c>
      <c r="B19">
        <v>7</v>
      </c>
      <c r="C19" t="s">
        <v>8</v>
      </c>
      <c r="E19">
        <v>0.26729999999999998</v>
      </c>
      <c r="F19">
        <v>0.08</v>
      </c>
      <c r="H19" t="s">
        <v>21</v>
      </c>
      <c r="I19">
        <v>17</v>
      </c>
    </row>
    <row r="20" spans="1:9" x14ac:dyDescent="0.25">
      <c r="A20" t="s">
        <v>7</v>
      </c>
      <c r="B20">
        <v>22</v>
      </c>
      <c r="C20">
        <v>1</v>
      </c>
      <c r="D20">
        <v>221</v>
      </c>
      <c r="E20">
        <v>2.6398000000000001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16D5-A30F-496E-B266-09539063121C}">
  <dimension ref="A1:M30"/>
  <sheetViews>
    <sheetView topLeftCell="A3" workbookViewId="0">
      <selection activeCell="J22" sqref="J22"/>
    </sheetView>
  </sheetViews>
  <sheetFormatPr defaultRowHeight="15" x14ac:dyDescent="0.25"/>
  <sheetData>
    <row r="1" spans="1:13" x14ac:dyDescent="0.25">
      <c r="A1" t="s">
        <v>128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7</v>
      </c>
      <c r="C3" t="s">
        <v>8</v>
      </c>
      <c r="E3">
        <v>0.26729999999999998</v>
      </c>
      <c r="F3">
        <v>0.08</v>
      </c>
      <c r="H3" t="s">
        <v>90</v>
      </c>
      <c r="K3">
        <f>D7+D25+D29</f>
        <v>414</v>
      </c>
      <c r="M3" s="5">
        <f>K3*10</f>
        <v>4140</v>
      </c>
    </row>
    <row r="4" spans="1:13" x14ac:dyDescent="0.25">
      <c r="A4" t="s">
        <v>10</v>
      </c>
      <c r="B4">
        <v>8</v>
      </c>
      <c r="C4" t="s">
        <v>8</v>
      </c>
      <c r="E4">
        <v>0.34910000000000002</v>
      </c>
      <c r="F4">
        <v>0.12</v>
      </c>
      <c r="H4" t="s">
        <v>41</v>
      </c>
      <c r="K4">
        <f>D11+D15+D16</f>
        <v>82</v>
      </c>
      <c r="M4" s="5">
        <f>K4*10</f>
        <v>820</v>
      </c>
    </row>
    <row r="5" spans="1:13" x14ac:dyDescent="0.25">
      <c r="A5" t="s">
        <v>9</v>
      </c>
      <c r="B5">
        <v>8</v>
      </c>
      <c r="C5" t="s">
        <v>8</v>
      </c>
      <c r="E5">
        <v>0.34910000000000002</v>
      </c>
      <c r="F5">
        <v>0.12</v>
      </c>
      <c r="H5" t="s">
        <v>49</v>
      </c>
      <c r="K5">
        <f>D8+D13+D14+D17+D18</f>
        <v>260</v>
      </c>
      <c r="M5" s="5">
        <f>K5*10</f>
        <v>2600</v>
      </c>
    </row>
    <row r="6" spans="1:13" x14ac:dyDescent="0.25">
      <c r="A6" t="s">
        <v>10</v>
      </c>
      <c r="B6">
        <v>7</v>
      </c>
      <c r="C6" t="s">
        <v>8</v>
      </c>
      <c r="E6">
        <v>0.26729999999999998</v>
      </c>
      <c r="F6">
        <v>0.08</v>
      </c>
      <c r="M6" s="5"/>
    </row>
    <row r="7" spans="1:13" x14ac:dyDescent="0.25">
      <c r="A7" t="s">
        <v>7</v>
      </c>
      <c r="B7">
        <v>18</v>
      </c>
      <c r="C7">
        <v>1.5</v>
      </c>
      <c r="D7">
        <v>196</v>
      </c>
      <c r="E7">
        <v>1.7670999999999999</v>
      </c>
      <c r="H7" t="s">
        <v>62</v>
      </c>
      <c r="K7">
        <f>F3+F4+F6+F9+F12+F21+F23+F24+F26+F28+F30</f>
        <v>1.48</v>
      </c>
      <c r="M7" s="5">
        <f>K7*10</f>
        <v>14.8</v>
      </c>
    </row>
    <row r="8" spans="1:13" x14ac:dyDescent="0.25">
      <c r="A8" t="s">
        <v>9</v>
      </c>
      <c r="B8">
        <v>12</v>
      </c>
      <c r="C8">
        <v>0.5</v>
      </c>
      <c r="D8">
        <v>26</v>
      </c>
      <c r="E8">
        <v>0.78539999999999999</v>
      </c>
      <c r="H8" t="s">
        <v>63</v>
      </c>
      <c r="K8">
        <f>F5+F10+F19+F20+F22+F27</f>
        <v>0.62</v>
      </c>
      <c r="M8" s="5">
        <f>K8*10</f>
        <v>6.2</v>
      </c>
    </row>
    <row r="9" spans="1:13" x14ac:dyDescent="0.25">
      <c r="A9" t="s">
        <v>10</v>
      </c>
      <c r="B9">
        <v>8</v>
      </c>
      <c r="C9" t="s">
        <v>8</v>
      </c>
      <c r="E9">
        <v>0.34189999999999998</v>
      </c>
      <c r="F9">
        <v>0.12</v>
      </c>
      <c r="M9" s="5"/>
    </row>
    <row r="10" spans="1:13" x14ac:dyDescent="0.25">
      <c r="A10" t="s">
        <v>89</v>
      </c>
      <c r="B10">
        <v>7</v>
      </c>
      <c r="C10" t="s">
        <v>8</v>
      </c>
      <c r="E10">
        <v>0.26729999999999998</v>
      </c>
      <c r="F10">
        <v>0.08</v>
      </c>
      <c r="H10" t="s">
        <v>81</v>
      </c>
      <c r="K10">
        <f>E7+E25+E26+E29</f>
        <v>5.5740999999999996</v>
      </c>
      <c r="M10" s="5">
        <f>K10*10</f>
        <v>55.741</v>
      </c>
    </row>
    <row r="11" spans="1:13" x14ac:dyDescent="0.25">
      <c r="A11" t="s">
        <v>10</v>
      </c>
      <c r="B11">
        <v>12</v>
      </c>
      <c r="C11">
        <v>1</v>
      </c>
      <c r="D11">
        <v>56</v>
      </c>
      <c r="E11">
        <v>0.78539999999999999</v>
      </c>
      <c r="H11" t="s">
        <v>45</v>
      </c>
      <c r="K11">
        <f>E3+E4+E6+E9+E11+E12+E15+E16+E21+E23+E24+E28+E30</f>
        <v>5.4291999999999998</v>
      </c>
      <c r="M11" s="5">
        <f>K11*10</f>
        <v>54.292000000000002</v>
      </c>
    </row>
    <row r="12" spans="1:13" x14ac:dyDescent="0.25">
      <c r="A12" t="s">
        <v>10</v>
      </c>
      <c r="B12">
        <v>7</v>
      </c>
      <c r="C12" t="s">
        <v>8</v>
      </c>
      <c r="E12">
        <v>0.26729999999999998</v>
      </c>
      <c r="F12">
        <v>0.08</v>
      </c>
      <c r="H12" t="s">
        <v>47</v>
      </c>
      <c r="K12">
        <f>E5+E8+E13+E14+E17+E18+E19+E20+E22+E27</f>
        <v>6.6977999999999991</v>
      </c>
      <c r="M12" s="5">
        <f>K12*10</f>
        <v>66.977999999999994</v>
      </c>
    </row>
    <row r="13" spans="1:13" x14ac:dyDescent="0.25">
      <c r="A13" t="s">
        <v>9</v>
      </c>
      <c r="B13">
        <v>13</v>
      </c>
      <c r="C13">
        <v>0.5</v>
      </c>
      <c r="D13">
        <v>33</v>
      </c>
      <c r="E13">
        <v>0.92179999999999995</v>
      </c>
      <c r="H13" t="s">
        <v>117</v>
      </c>
      <c r="K13">
        <f>E10</f>
        <v>0.26729999999999998</v>
      </c>
      <c r="M13" s="5">
        <f>K13*10</f>
        <v>2.673</v>
      </c>
    </row>
    <row r="14" spans="1:13" x14ac:dyDescent="0.25">
      <c r="A14" t="s">
        <v>9</v>
      </c>
      <c r="B14">
        <v>15</v>
      </c>
      <c r="C14">
        <v>0.5</v>
      </c>
      <c r="D14">
        <v>45</v>
      </c>
      <c r="E14">
        <v>1.2272000000000001</v>
      </c>
    </row>
    <row r="15" spans="1:13" x14ac:dyDescent="0.25">
      <c r="A15" t="s">
        <v>10</v>
      </c>
      <c r="B15">
        <v>8</v>
      </c>
      <c r="C15">
        <v>0.5</v>
      </c>
      <c r="D15">
        <v>8</v>
      </c>
      <c r="E15">
        <v>0.34910000000000002</v>
      </c>
      <c r="H15" t="s">
        <v>228</v>
      </c>
    </row>
    <row r="16" spans="1:13" x14ac:dyDescent="0.25">
      <c r="A16" t="s">
        <v>10</v>
      </c>
      <c r="B16">
        <v>10</v>
      </c>
      <c r="C16">
        <v>0.5</v>
      </c>
      <c r="D16">
        <v>18</v>
      </c>
      <c r="E16">
        <v>0.5454</v>
      </c>
      <c r="H16" t="s">
        <v>9</v>
      </c>
      <c r="I16">
        <f>AVERAGE(B5,B8,B13,B14,B17,B18,B19,B20,B22,B27)</f>
        <v>10.6</v>
      </c>
    </row>
    <row r="17" spans="1:9" x14ac:dyDescent="0.25">
      <c r="A17" t="s">
        <v>9</v>
      </c>
      <c r="B17">
        <v>14</v>
      </c>
      <c r="C17">
        <v>1</v>
      </c>
      <c r="D17">
        <v>78</v>
      </c>
      <c r="E17">
        <v>1.069</v>
      </c>
      <c r="H17" t="s">
        <v>7</v>
      </c>
      <c r="I17">
        <f>AVERAGE(B7,B25,B26,B29)</f>
        <v>15.5</v>
      </c>
    </row>
    <row r="18" spans="1:9" x14ac:dyDescent="0.25">
      <c r="A18" t="s">
        <v>9</v>
      </c>
      <c r="B18">
        <v>14</v>
      </c>
      <c r="C18">
        <v>1</v>
      </c>
      <c r="D18">
        <v>78</v>
      </c>
      <c r="E18">
        <v>1.069</v>
      </c>
      <c r="H18" t="s">
        <v>10</v>
      </c>
      <c r="I18">
        <f>AVERAGE(B3,B4,B6,B9,B11,B12,B15,B16,B21,B23,B24,B28,B30)</f>
        <v>8.615384615384615</v>
      </c>
    </row>
    <row r="19" spans="1:9" x14ac:dyDescent="0.25">
      <c r="A19" t="s">
        <v>9</v>
      </c>
      <c r="B19">
        <v>10</v>
      </c>
      <c r="C19" t="s">
        <v>8</v>
      </c>
      <c r="E19">
        <v>0.5454</v>
      </c>
      <c r="F19">
        <v>0.21</v>
      </c>
    </row>
    <row r="20" spans="1:9" x14ac:dyDescent="0.25">
      <c r="A20" t="s">
        <v>9</v>
      </c>
      <c r="B20">
        <v>6</v>
      </c>
      <c r="C20" t="s">
        <v>8</v>
      </c>
      <c r="E20">
        <v>0.1963</v>
      </c>
      <c r="F20">
        <v>0.05</v>
      </c>
    </row>
    <row r="21" spans="1:9" x14ac:dyDescent="0.25">
      <c r="A21" t="s">
        <v>10</v>
      </c>
      <c r="B21">
        <v>11</v>
      </c>
      <c r="C21" t="s">
        <v>8</v>
      </c>
      <c r="E21">
        <v>0.66</v>
      </c>
      <c r="F21">
        <v>0.25</v>
      </c>
    </row>
    <row r="22" spans="1:9" x14ac:dyDescent="0.25">
      <c r="A22" t="s">
        <v>9</v>
      </c>
      <c r="B22">
        <v>7</v>
      </c>
      <c r="C22" t="s">
        <v>8</v>
      </c>
      <c r="E22">
        <v>0.26729999999999998</v>
      </c>
      <c r="F22">
        <v>0.08</v>
      </c>
    </row>
    <row r="23" spans="1:9" x14ac:dyDescent="0.25">
      <c r="A23" t="s">
        <v>10</v>
      </c>
      <c r="B23">
        <v>9</v>
      </c>
      <c r="C23" t="s">
        <v>8</v>
      </c>
      <c r="E23">
        <v>0.44180000000000003</v>
      </c>
      <c r="F23">
        <v>0.17</v>
      </c>
    </row>
    <row r="24" spans="1:9" x14ac:dyDescent="0.25">
      <c r="A24" t="s">
        <v>10</v>
      </c>
      <c r="B24">
        <v>8</v>
      </c>
      <c r="C24" t="s">
        <v>8</v>
      </c>
      <c r="E24">
        <v>0.34189999999999998</v>
      </c>
      <c r="F24">
        <v>0.12</v>
      </c>
    </row>
    <row r="25" spans="1:9" x14ac:dyDescent="0.25">
      <c r="A25" t="s">
        <v>7</v>
      </c>
      <c r="B25">
        <v>19</v>
      </c>
      <c r="C25">
        <v>1</v>
      </c>
      <c r="D25">
        <v>162</v>
      </c>
      <c r="E25">
        <v>1.9689000000000001</v>
      </c>
    </row>
    <row r="26" spans="1:9" x14ac:dyDescent="0.25">
      <c r="A26" t="s">
        <v>7</v>
      </c>
      <c r="B26">
        <v>9</v>
      </c>
      <c r="C26" t="s">
        <v>8</v>
      </c>
      <c r="E26">
        <v>0.44180000000000003</v>
      </c>
      <c r="F26">
        <v>0.17</v>
      </c>
    </row>
    <row r="27" spans="1:9" x14ac:dyDescent="0.25">
      <c r="A27" t="s">
        <v>9</v>
      </c>
      <c r="B27">
        <v>7</v>
      </c>
      <c r="C27" t="s">
        <v>8</v>
      </c>
      <c r="E27">
        <v>0.26729999999999998</v>
      </c>
      <c r="F27">
        <v>0.08</v>
      </c>
    </row>
    <row r="28" spans="1:9" x14ac:dyDescent="0.25">
      <c r="A28" t="s">
        <v>10</v>
      </c>
      <c r="B28">
        <v>7</v>
      </c>
      <c r="C28" t="s">
        <v>8</v>
      </c>
      <c r="E28">
        <v>0.26729999999999998</v>
      </c>
      <c r="F28">
        <v>0.08</v>
      </c>
    </row>
    <row r="29" spans="1:9" x14ac:dyDescent="0.25">
      <c r="A29" t="s">
        <v>7</v>
      </c>
      <c r="B29">
        <v>16</v>
      </c>
      <c r="C29">
        <v>0.5</v>
      </c>
      <c r="D29">
        <v>56</v>
      </c>
      <c r="E29">
        <v>1.3963000000000001</v>
      </c>
    </row>
    <row r="30" spans="1:9" x14ac:dyDescent="0.25">
      <c r="A30" t="s">
        <v>10</v>
      </c>
      <c r="B30">
        <v>10</v>
      </c>
      <c r="C30" t="s">
        <v>8</v>
      </c>
      <c r="E30">
        <v>0.5454</v>
      </c>
      <c r="F30">
        <v>0.21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5B0E-BB16-4D1F-BB67-75CAE3E6CFA1}">
  <dimension ref="A1:M19"/>
  <sheetViews>
    <sheetView workbookViewId="0">
      <selection activeCell="I20" sqref="I20"/>
    </sheetView>
  </sheetViews>
  <sheetFormatPr defaultRowHeight="15" x14ac:dyDescent="0.25"/>
  <sheetData>
    <row r="1" spans="1:13" x14ac:dyDescent="0.25">
      <c r="A1" t="s">
        <v>129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21</v>
      </c>
      <c r="C3">
        <v>0.5</v>
      </c>
      <c r="D3">
        <v>95</v>
      </c>
      <c r="E3">
        <v>2.4053</v>
      </c>
      <c r="H3" t="s">
        <v>90</v>
      </c>
      <c r="K3">
        <f>D4+D11+D12</f>
        <v>1702</v>
      </c>
      <c r="M3" s="5">
        <f>K3*10</f>
        <v>17020</v>
      </c>
    </row>
    <row r="4" spans="1:13" x14ac:dyDescent="0.25">
      <c r="A4" t="s">
        <v>7</v>
      </c>
      <c r="B4">
        <v>25</v>
      </c>
      <c r="C4">
        <v>0.5</v>
      </c>
      <c r="D4">
        <v>145</v>
      </c>
      <c r="E4">
        <v>3.4087999999999998</v>
      </c>
      <c r="H4" t="s">
        <v>41</v>
      </c>
      <c r="K4">
        <f>D3+D9+D10+D13+D19</f>
        <v>302</v>
      </c>
      <c r="M4" s="5">
        <f>K4*10</f>
        <v>3020</v>
      </c>
    </row>
    <row r="5" spans="1:13" x14ac:dyDescent="0.25">
      <c r="A5" t="s">
        <v>10</v>
      </c>
      <c r="B5">
        <v>9</v>
      </c>
      <c r="C5" t="s">
        <v>8</v>
      </c>
      <c r="E5">
        <v>0.44180000000000003</v>
      </c>
      <c r="F5">
        <v>0.17</v>
      </c>
      <c r="M5" s="5"/>
    </row>
    <row r="6" spans="1:13" x14ac:dyDescent="0.25">
      <c r="A6" t="s">
        <v>10</v>
      </c>
      <c r="B6">
        <v>8</v>
      </c>
      <c r="C6" t="s">
        <v>8</v>
      </c>
      <c r="E6">
        <v>0.34910000000000002</v>
      </c>
      <c r="F6">
        <v>0.12</v>
      </c>
      <c r="H6" t="s">
        <v>62</v>
      </c>
      <c r="K6">
        <f>SUM(F3:F20)</f>
        <v>1.28</v>
      </c>
      <c r="M6" s="5">
        <f>K6*10</f>
        <v>12.8</v>
      </c>
    </row>
    <row r="7" spans="1:13" x14ac:dyDescent="0.25">
      <c r="A7" t="s">
        <v>10</v>
      </c>
      <c r="B7">
        <v>8</v>
      </c>
      <c r="C7" t="s">
        <v>8</v>
      </c>
      <c r="E7">
        <v>0.34910000000000002</v>
      </c>
      <c r="F7">
        <v>0.12</v>
      </c>
      <c r="M7" s="5"/>
    </row>
    <row r="8" spans="1:13" x14ac:dyDescent="0.25">
      <c r="A8" t="s">
        <v>10</v>
      </c>
      <c r="B8">
        <v>8</v>
      </c>
      <c r="C8" t="s">
        <v>8</v>
      </c>
      <c r="E8">
        <v>0.34910000000000002</v>
      </c>
      <c r="F8">
        <v>0.12</v>
      </c>
      <c r="H8" t="s">
        <v>81</v>
      </c>
      <c r="K8">
        <f>E4+E11+E12</f>
        <v>11.361000000000001</v>
      </c>
      <c r="M8" s="5">
        <f>K8*10</f>
        <v>113.61000000000001</v>
      </c>
    </row>
    <row r="9" spans="1:13" x14ac:dyDescent="0.25">
      <c r="A9" t="s">
        <v>10</v>
      </c>
      <c r="B9">
        <v>13</v>
      </c>
      <c r="C9">
        <v>1</v>
      </c>
      <c r="D9">
        <v>67</v>
      </c>
      <c r="E9">
        <v>0.92179999999999995</v>
      </c>
      <c r="H9" t="s">
        <v>45</v>
      </c>
      <c r="K9">
        <f>E3+E5+E6+E7+E8+E9+E10+E13+E14+E15+E16+E17+E18+E19</f>
        <v>9.6596000000000011</v>
      </c>
      <c r="M9" s="5">
        <f>K9*10</f>
        <v>96.596000000000004</v>
      </c>
    </row>
    <row r="10" spans="1:13" x14ac:dyDescent="0.25">
      <c r="A10" t="s">
        <v>10</v>
      </c>
      <c r="B10">
        <v>14</v>
      </c>
      <c r="C10">
        <v>1</v>
      </c>
      <c r="D10">
        <v>78</v>
      </c>
      <c r="E10">
        <v>1.069</v>
      </c>
    </row>
    <row r="11" spans="1:13" x14ac:dyDescent="0.25">
      <c r="A11" t="s">
        <v>7</v>
      </c>
      <c r="B11">
        <v>27</v>
      </c>
      <c r="C11">
        <v>2.5</v>
      </c>
      <c r="D11">
        <v>721</v>
      </c>
      <c r="E11">
        <v>3.9761000000000002</v>
      </c>
      <c r="H11" t="s">
        <v>228</v>
      </c>
    </row>
    <row r="12" spans="1:13" x14ac:dyDescent="0.25">
      <c r="A12" t="s">
        <v>7</v>
      </c>
      <c r="B12">
        <v>27</v>
      </c>
      <c r="C12">
        <v>3</v>
      </c>
      <c r="D12">
        <v>836</v>
      </c>
      <c r="E12">
        <v>3.9761000000000002</v>
      </c>
      <c r="H12" t="s">
        <v>7</v>
      </c>
      <c r="I12">
        <f>AVERAGE(B4,B11,B12)</f>
        <v>26.333333333333332</v>
      </c>
    </row>
    <row r="13" spans="1:13" x14ac:dyDescent="0.25">
      <c r="A13" t="s">
        <v>10</v>
      </c>
      <c r="B13">
        <v>14</v>
      </c>
      <c r="C13">
        <v>0.5</v>
      </c>
      <c r="D13">
        <v>39</v>
      </c>
      <c r="E13">
        <v>1.069</v>
      </c>
      <c r="H13" t="s">
        <v>10</v>
      </c>
      <c r="I13">
        <f>AVERAGE(B3,B5,B6,B7,B8,B9,B10,B13,B14,B15,B16,B17,B18,B19)</f>
        <v>10.642857142857142</v>
      </c>
    </row>
    <row r="14" spans="1:13" x14ac:dyDescent="0.25">
      <c r="A14" t="s">
        <v>10</v>
      </c>
      <c r="B14">
        <v>10</v>
      </c>
      <c r="C14" t="s">
        <v>8</v>
      </c>
      <c r="E14">
        <v>0.5454</v>
      </c>
      <c r="F14">
        <v>0.21</v>
      </c>
    </row>
    <row r="15" spans="1:13" x14ac:dyDescent="0.25">
      <c r="A15" t="s">
        <v>10</v>
      </c>
      <c r="B15">
        <v>8</v>
      </c>
      <c r="C15" t="s">
        <v>8</v>
      </c>
      <c r="E15">
        <v>0.34910000000000002</v>
      </c>
      <c r="F15">
        <v>0.12</v>
      </c>
    </row>
    <row r="16" spans="1:13" x14ac:dyDescent="0.25">
      <c r="A16" t="s">
        <v>10</v>
      </c>
      <c r="B16">
        <v>9</v>
      </c>
      <c r="C16" t="s">
        <v>8</v>
      </c>
      <c r="E16">
        <v>0.44180000000000003</v>
      </c>
      <c r="F16">
        <v>0.17</v>
      </c>
    </row>
    <row r="17" spans="1:6" x14ac:dyDescent="0.25">
      <c r="A17" t="s">
        <v>10</v>
      </c>
      <c r="B17">
        <v>9</v>
      </c>
      <c r="C17" t="s">
        <v>8</v>
      </c>
      <c r="E17">
        <v>0.44180000000000003</v>
      </c>
      <c r="F17">
        <v>0.17</v>
      </c>
    </row>
    <row r="18" spans="1:6" x14ac:dyDescent="0.25">
      <c r="A18" t="s">
        <v>10</v>
      </c>
      <c r="B18">
        <v>7</v>
      </c>
      <c r="C18" t="s">
        <v>8</v>
      </c>
      <c r="E18">
        <v>0.26729999999999998</v>
      </c>
      <c r="F18">
        <v>0.08</v>
      </c>
    </row>
    <row r="19" spans="1:6" x14ac:dyDescent="0.25">
      <c r="A19" t="s">
        <v>10</v>
      </c>
      <c r="B19">
        <v>11</v>
      </c>
      <c r="C19">
        <v>0.5</v>
      </c>
      <c r="D19">
        <v>23</v>
      </c>
      <c r="E19">
        <v>0.66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B2CF-90A2-4193-AD7A-B2F5720A501F}">
  <dimension ref="A1:M18"/>
  <sheetViews>
    <sheetView workbookViewId="0">
      <selection activeCell="I19" sqref="I19"/>
    </sheetView>
  </sheetViews>
  <sheetFormatPr defaultRowHeight="15" x14ac:dyDescent="0.25"/>
  <sheetData>
    <row r="1" spans="1:13" x14ac:dyDescent="0.25">
      <c r="A1" t="s">
        <v>22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11</v>
      </c>
      <c r="B3">
        <v>8</v>
      </c>
      <c r="C3" t="s">
        <v>8</v>
      </c>
      <c r="E3">
        <v>0.34910000000000002</v>
      </c>
      <c r="F3">
        <v>0.12</v>
      </c>
      <c r="H3" t="s">
        <v>40</v>
      </c>
      <c r="K3">
        <f>D10+D12</f>
        <v>477</v>
      </c>
      <c r="M3" s="2">
        <f>K3*10</f>
        <v>4770</v>
      </c>
    </row>
    <row r="4" spans="1:13" x14ac:dyDescent="0.25">
      <c r="A4" t="s">
        <v>11</v>
      </c>
      <c r="B4">
        <v>10</v>
      </c>
      <c r="C4" t="s">
        <v>8</v>
      </c>
      <c r="E4">
        <v>0.5454</v>
      </c>
      <c r="F4">
        <v>0.21</v>
      </c>
      <c r="H4" t="s">
        <v>41</v>
      </c>
      <c r="K4">
        <f>D6+D7</f>
        <v>272</v>
      </c>
      <c r="M4" s="2">
        <f>K4*10</f>
        <v>2720</v>
      </c>
    </row>
    <row r="5" spans="1:13" x14ac:dyDescent="0.25">
      <c r="A5" t="s">
        <v>10</v>
      </c>
      <c r="B5">
        <v>8</v>
      </c>
      <c r="C5" t="s">
        <v>8</v>
      </c>
      <c r="E5">
        <v>0.34910000000000002</v>
      </c>
      <c r="F5">
        <v>0.12</v>
      </c>
      <c r="M5" s="2"/>
    </row>
    <row r="6" spans="1:13" x14ac:dyDescent="0.25">
      <c r="A6" t="s">
        <v>10</v>
      </c>
      <c r="B6">
        <v>18</v>
      </c>
      <c r="C6">
        <v>1</v>
      </c>
      <c r="D6">
        <v>136</v>
      </c>
      <c r="E6">
        <v>1.7670999999999999</v>
      </c>
      <c r="H6" t="s">
        <v>54</v>
      </c>
      <c r="K6">
        <f>F5+F9</f>
        <v>0.24</v>
      </c>
      <c r="M6" s="2">
        <f>K6*10</f>
        <v>2.4</v>
      </c>
    </row>
    <row r="7" spans="1:13" x14ac:dyDescent="0.25">
      <c r="A7" t="s">
        <v>10</v>
      </c>
      <c r="B7">
        <v>18</v>
      </c>
      <c r="C7">
        <v>1</v>
      </c>
      <c r="D7">
        <v>136</v>
      </c>
      <c r="E7">
        <v>1.7670999999999999</v>
      </c>
      <c r="H7" s="3" t="s">
        <v>55</v>
      </c>
      <c r="I7" s="3"/>
      <c r="J7" s="3"/>
      <c r="K7" s="3">
        <f>F3+F4+F8+F11</f>
        <v>0.42999999999999994</v>
      </c>
      <c r="M7" s="2">
        <f>K7*10</f>
        <v>4.2999999999999989</v>
      </c>
    </row>
    <row r="8" spans="1:13" x14ac:dyDescent="0.25">
      <c r="A8" t="s">
        <v>9</v>
      </c>
      <c r="B8">
        <v>6</v>
      </c>
      <c r="C8" t="s">
        <v>8</v>
      </c>
      <c r="E8">
        <v>0.1963</v>
      </c>
      <c r="F8">
        <v>0.05</v>
      </c>
      <c r="H8" s="3"/>
      <c r="I8" s="3"/>
      <c r="J8" s="3"/>
      <c r="K8" s="3"/>
      <c r="M8" s="2"/>
    </row>
    <row r="9" spans="1:13" x14ac:dyDescent="0.25">
      <c r="A9" t="s">
        <v>10</v>
      </c>
      <c r="B9">
        <v>8</v>
      </c>
      <c r="C9" t="s">
        <v>8</v>
      </c>
      <c r="E9">
        <v>0.34910000000000002</v>
      </c>
      <c r="F9">
        <v>0.12</v>
      </c>
      <c r="H9" s="3" t="s">
        <v>44</v>
      </c>
      <c r="I9" s="3"/>
      <c r="J9" s="3"/>
      <c r="K9" s="3">
        <f>E10+E12</f>
        <v>3.7359999999999998</v>
      </c>
      <c r="M9" s="2">
        <f>K9*10</f>
        <v>37.36</v>
      </c>
    </row>
    <row r="10" spans="1:13" x14ac:dyDescent="0.25">
      <c r="A10" t="s">
        <v>7</v>
      </c>
      <c r="B10">
        <v>19</v>
      </c>
      <c r="C10">
        <v>2</v>
      </c>
      <c r="D10">
        <v>281</v>
      </c>
      <c r="E10">
        <v>1.9689000000000001</v>
      </c>
      <c r="H10" s="3" t="s">
        <v>45</v>
      </c>
      <c r="K10">
        <f>E5+E6+E7+E9</f>
        <v>4.2324000000000002</v>
      </c>
      <c r="M10" s="2">
        <f>K10*10</f>
        <v>42.323999999999998</v>
      </c>
    </row>
    <row r="11" spans="1:13" x14ac:dyDescent="0.25">
      <c r="A11" t="s">
        <v>11</v>
      </c>
      <c r="B11">
        <v>6</v>
      </c>
      <c r="C11" t="s">
        <v>8</v>
      </c>
      <c r="E11">
        <v>0.1963</v>
      </c>
      <c r="F11">
        <v>0.05</v>
      </c>
      <c r="H11" s="3" t="s">
        <v>46</v>
      </c>
      <c r="K11">
        <f>E3+E4+E11</f>
        <v>1.0908</v>
      </c>
      <c r="M11" s="2">
        <f>K11*10</f>
        <v>10.907999999999999</v>
      </c>
    </row>
    <row r="12" spans="1:13" x14ac:dyDescent="0.25">
      <c r="A12" t="s">
        <v>7</v>
      </c>
      <c r="B12">
        <v>18</v>
      </c>
      <c r="C12">
        <v>1.5</v>
      </c>
      <c r="D12">
        <v>196</v>
      </c>
      <c r="E12">
        <v>1.7670999999999999</v>
      </c>
      <c r="H12" s="3" t="s">
        <v>47</v>
      </c>
      <c r="K12">
        <f>E8</f>
        <v>0.1963</v>
      </c>
      <c r="M12" s="2">
        <f>K12*10</f>
        <v>1.9630000000000001</v>
      </c>
    </row>
    <row r="14" spans="1:13" x14ac:dyDescent="0.25">
      <c r="H14" t="s">
        <v>228</v>
      </c>
    </row>
    <row r="15" spans="1:13" x14ac:dyDescent="0.25">
      <c r="H15" t="s">
        <v>7</v>
      </c>
      <c r="I15">
        <f>AVERAGE(B10,B12)</f>
        <v>18.5</v>
      </c>
    </row>
    <row r="16" spans="1:13" x14ac:dyDescent="0.25">
      <c r="H16" t="s">
        <v>10</v>
      </c>
      <c r="I16">
        <f>AVERAGE(B5,B6,B7,B9)</f>
        <v>13</v>
      </c>
    </row>
    <row r="17" spans="8:9" x14ac:dyDescent="0.25">
      <c r="H17" t="s">
        <v>9</v>
      </c>
      <c r="I17">
        <f>AVERAGE(B8)</f>
        <v>6</v>
      </c>
    </row>
    <row r="18" spans="8:9" x14ac:dyDescent="0.25">
      <c r="H18" t="s">
        <v>11</v>
      </c>
      <c r="I18">
        <f>AVERAGE(B3,B4,B11)</f>
        <v>8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983A-F102-4DE9-92A0-86AC6CC146B3}">
  <dimension ref="A1:M12"/>
  <sheetViews>
    <sheetView workbookViewId="0">
      <selection activeCell="H17" sqref="H17"/>
    </sheetView>
  </sheetViews>
  <sheetFormatPr defaultRowHeight="15" x14ac:dyDescent="0.25"/>
  <sheetData>
    <row r="1" spans="1:13" x14ac:dyDescent="0.25">
      <c r="A1" t="s">
        <v>130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14</v>
      </c>
      <c r="C3">
        <v>2</v>
      </c>
      <c r="D3">
        <v>132</v>
      </c>
      <c r="E3">
        <v>1.069</v>
      </c>
      <c r="H3" t="s">
        <v>90</v>
      </c>
      <c r="K3">
        <f>D3+D4+D7</f>
        <v>635</v>
      </c>
      <c r="M3" s="5">
        <f>K3*10</f>
        <v>6350</v>
      </c>
    </row>
    <row r="4" spans="1:13" x14ac:dyDescent="0.25">
      <c r="A4" t="s">
        <v>7</v>
      </c>
      <c r="B4">
        <v>20</v>
      </c>
      <c r="C4">
        <v>1</v>
      </c>
      <c r="D4">
        <v>171</v>
      </c>
      <c r="E4">
        <v>2.1817000000000002</v>
      </c>
      <c r="M4" s="5"/>
    </row>
    <row r="5" spans="1:13" x14ac:dyDescent="0.25">
      <c r="A5" t="s">
        <v>7</v>
      </c>
      <c r="B5">
        <v>10</v>
      </c>
      <c r="C5" t="s">
        <v>8</v>
      </c>
      <c r="E5">
        <v>0.5454</v>
      </c>
      <c r="F5">
        <v>0.21</v>
      </c>
      <c r="H5" t="s">
        <v>62</v>
      </c>
      <c r="K5">
        <f>F5+F6+F9</f>
        <v>0.5</v>
      </c>
      <c r="M5" s="5">
        <f>K5*10</f>
        <v>5</v>
      </c>
    </row>
    <row r="6" spans="1:13" x14ac:dyDescent="0.25">
      <c r="A6" t="s">
        <v>7</v>
      </c>
      <c r="B6">
        <v>10</v>
      </c>
      <c r="C6" t="s">
        <v>8</v>
      </c>
      <c r="E6">
        <v>0.5454</v>
      </c>
      <c r="F6">
        <v>0.21</v>
      </c>
      <c r="H6" t="s">
        <v>63</v>
      </c>
      <c r="K6">
        <f>F8</f>
        <v>0.08</v>
      </c>
      <c r="M6" s="5">
        <f>K6*10</f>
        <v>0.8</v>
      </c>
    </row>
    <row r="7" spans="1:13" x14ac:dyDescent="0.25">
      <c r="A7" t="s">
        <v>7</v>
      </c>
      <c r="B7">
        <v>21</v>
      </c>
      <c r="C7">
        <v>2</v>
      </c>
      <c r="D7">
        <v>332</v>
      </c>
      <c r="E7">
        <v>2.4053</v>
      </c>
      <c r="M7" s="5"/>
    </row>
    <row r="8" spans="1:13" x14ac:dyDescent="0.25">
      <c r="A8" t="s">
        <v>11</v>
      </c>
      <c r="B8">
        <v>7</v>
      </c>
      <c r="C8" t="s">
        <v>8</v>
      </c>
      <c r="E8">
        <v>0.26729999999999998</v>
      </c>
      <c r="F8">
        <v>0.08</v>
      </c>
      <c r="H8" t="s">
        <v>81</v>
      </c>
      <c r="K8">
        <f>E3+E4+E5+E6+E7+E9</f>
        <v>7.0141</v>
      </c>
      <c r="M8" s="5">
        <f>K8*10</f>
        <v>70.141000000000005</v>
      </c>
    </row>
    <row r="9" spans="1:13" x14ac:dyDescent="0.25">
      <c r="A9" t="s">
        <v>7</v>
      </c>
      <c r="B9">
        <v>7</v>
      </c>
      <c r="C9" t="s">
        <v>8</v>
      </c>
      <c r="E9">
        <v>0.26729999999999998</v>
      </c>
      <c r="F9">
        <v>0.08</v>
      </c>
      <c r="H9" t="s">
        <v>46</v>
      </c>
      <c r="K9">
        <f>E8</f>
        <v>0.26729999999999998</v>
      </c>
      <c r="M9" s="5">
        <f>K9*10</f>
        <v>2.673</v>
      </c>
    </row>
    <row r="11" spans="1:13" x14ac:dyDescent="0.25">
      <c r="H11" t="s">
        <v>228</v>
      </c>
    </row>
    <row r="12" spans="1:13" x14ac:dyDescent="0.25">
      <c r="H12" t="s">
        <v>7</v>
      </c>
      <c r="I12">
        <f>AVERAGE(B3,B4,B5,B6,B7,B9)</f>
        <v>13.666666666666666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5E9F2-583A-439A-87D8-7BDC529F035B}">
  <dimension ref="A1:M15"/>
  <sheetViews>
    <sheetView workbookViewId="0">
      <selection activeCell="I18" sqref="I18"/>
    </sheetView>
  </sheetViews>
  <sheetFormatPr defaultRowHeight="15" x14ac:dyDescent="0.25"/>
  <sheetData>
    <row r="1" spans="1:13" x14ac:dyDescent="0.25">
      <c r="A1" t="s">
        <v>131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89</v>
      </c>
      <c r="B3">
        <v>51</v>
      </c>
      <c r="C3" t="s">
        <v>8</v>
      </c>
      <c r="E3">
        <v>14.186299999999999</v>
      </c>
      <c r="F3" t="s">
        <v>137</v>
      </c>
      <c r="H3" t="s">
        <v>90</v>
      </c>
      <c r="K3">
        <f>D4+D6+D9+D10+D11+D12+D13</f>
        <v>1662</v>
      </c>
      <c r="M3" s="5">
        <f>K3*10</f>
        <v>16620</v>
      </c>
    </row>
    <row r="4" spans="1:13" x14ac:dyDescent="0.25">
      <c r="A4" t="s">
        <v>7</v>
      </c>
      <c r="B4">
        <v>20</v>
      </c>
      <c r="C4">
        <v>2</v>
      </c>
      <c r="D4">
        <v>314</v>
      </c>
      <c r="E4">
        <v>2.1817000000000002</v>
      </c>
      <c r="H4" t="s">
        <v>41</v>
      </c>
      <c r="K4">
        <f>D7+D8</f>
        <v>161</v>
      </c>
      <c r="M4" s="5">
        <f>K4*10</f>
        <v>1610</v>
      </c>
    </row>
    <row r="5" spans="1:13" x14ac:dyDescent="0.25">
      <c r="A5" t="s">
        <v>10</v>
      </c>
      <c r="B5">
        <v>10</v>
      </c>
      <c r="C5" t="s">
        <v>8</v>
      </c>
      <c r="E5">
        <v>0.5454</v>
      </c>
      <c r="F5">
        <v>0.21</v>
      </c>
      <c r="M5" s="5"/>
    </row>
    <row r="6" spans="1:13" x14ac:dyDescent="0.25">
      <c r="A6" t="s">
        <v>7</v>
      </c>
      <c r="B6">
        <v>16</v>
      </c>
      <c r="C6">
        <v>1.5</v>
      </c>
      <c r="D6">
        <v>151</v>
      </c>
      <c r="E6">
        <v>1.3963000000000001</v>
      </c>
      <c r="H6" t="s">
        <v>62</v>
      </c>
      <c r="K6">
        <f>F5</f>
        <v>0.21</v>
      </c>
      <c r="M6" s="5">
        <f>K6*10</f>
        <v>2.1</v>
      </c>
    </row>
    <row r="7" spans="1:13" x14ac:dyDescent="0.25">
      <c r="A7" t="s">
        <v>10</v>
      </c>
      <c r="B7">
        <v>14</v>
      </c>
      <c r="C7">
        <v>1.5</v>
      </c>
      <c r="D7">
        <v>105</v>
      </c>
      <c r="E7">
        <v>1.069</v>
      </c>
      <c r="M7" s="5"/>
    </row>
    <row r="8" spans="1:13" x14ac:dyDescent="0.25">
      <c r="A8" t="s">
        <v>10</v>
      </c>
      <c r="B8">
        <v>12</v>
      </c>
      <c r="C8">
        <v>1</v>
      </c>
      <c r="D8">
        <v>56</v>
      </c>
      <c r="E8">
        <v>0.78539999999999999</v>
      </c>
      <c r="M8" s="5"/>
    </row>
    <row r="9" spans="1:13" x14ac:dyDescent="0.25">
      <c r="A9" t="s">
        <v>7</v>
      </c>
      <c r="B9">
        <v>22</v>
      </c>
      <c r="C9">
        <v>2.5</v>
      </c>
      <c r="D9">
        <v>455</v>
      </c>
      <c r="E9">
        <v>2.6398000000000001</v>
      </c>
      <c r="H9" t="s">
        <v>81</v>
      </c>
      <c r="K9">
        <f>E4+E6+E9+E10+E11+E12+E13</f>
        <v>11.9175</v>
      </c>
      <c r="M9" s="5">
        <f>K9*10</f>
        <v>119.17500000000001</v>
      </c>
    </row>
    <row r="10" spans="1:13" x14ac:dyDescent="0.25">
      <c r="A10" t="s">
        <v>7</v>
      </c>
      <c r="B10">
        <v>17</v>
      </c>
      <c r="C10">
        <v>2</v>
      </c>
      <c r="D10">
        <v>219</v>
      </c>
      <c r="E10">
        <v>1.5763</v>
      </c>
      <c r="H10" t="s">
        <v>45</v>
      </c>
      <c r="K10">
        <f>E5+E7+E8</f>
        <v>2.3997999999999999</v>
      </c>
      <c r="M10" s="5">
        <f>K10*10</f>
        <v>23.997999999999998</v>
      </c>
    </row>
    <row r="11" spans="1:13" x14ac:dyDescent="0.25">
      <c r="A11" t="s">
        <v>7</v>
      </c>
      <c r="B11">
        <v>10</v>
      </c>
      <c r="C11">
        <v>0.5</v>
      </c>
      <c r="D11">
        <v>19</v>
      </c>
      <c r="E11">
        <v>0.5454</v>
      </c>
      <c r="H11" t="s">
        <v>132</v>
      </c>
      <c r="K11">
        <f>E3</f>
        <v>14.186299999999999</v>
      </c>
      <c r="M11" s="5">
        <f>K11*10</f>
        <v>141.863</v>
      </c>
    </row>
    <row r="12" spans="1:13" x14ac:dyDescent="0.25">
      <c r="A12" t="s">
        <v>7</v>
      </c>
      <c r="B12">
        <v>20</v>
      </c>
      <c r="C12">
        <v>2</v>
      </c>
      <c r="D12">
        <v>314</v>
      </c>
      <c r="E12">
        <v>2.1817000000000002</v>
      </c>
    </row>
    <row r="13" spans="1:13" x14ac:dyDescent="0.25">
      <c r="A13" t="s">
        <v>7</v>
      </c>
      <c r="B13">
        <v>16</v>
      </c>
      <c r="C13">
        <v>2</v>
      </c>
      <c r="D13">
        <v>190</v>
      </c>
      <c r="E13">
        <v>1.3963000000000001</v>
      </c>
      <c r="H13" t="s">
        <v>228</v>
      </c>
    </row>
    <row r="14" spans="1:13" x14ac:dyDescent="0.25">
      <c r="H14" t="s">
        <v>7</v>
      </c>
      <c r="I14">
        <f>AVERAGE(B4,B6,B9,B10,B11,B12,B13)</f>
        <v>17.285714285714285</v>
      </c>
    </row>
    <row r="15" spans="1:13" x14ac:dyDescent="0.25">
      <c r="H15" t="s">
        <v>10</v>
      </c>
      <c r="I15">
        <f>AVERAGE(B5,B7,B8)</f>
        <v>12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DC7B-D712-404B-BE55-09A40B2A1600}">
  <dimension ref="A1:M18"/>
  <sheetViews>
    <sheetView tabSelected="1" workbookViewId="0">
      <selection activeCell="I19" sqref="I19"/>
    </sheetView>
  </sheetViews>
  <sheetFormatPr defaultRowHeight="15" x14ac:dyDescent="0.25"/>
  <sheetData>
    <row r="1" spans="1:13" x14ac:dyDescent="0.25">
      <c r="A1" t="s">
        <v>133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21</v>
      </c>
      <c r="C3">
        <v>2</v>
      </c>
      <c r="D3">
        <v>350</v>
      </c>
      <c r="E3">
        <v>2.4053</v>
      </c>
      <c r="H3" t="s">
        <v>90</v>
      </c>
      <c r="K3">
        <f>D3+D4+D14</f>
        <v>1333</v>
      </c>
      <c r="M3" s="5">
        <f>K3*10</f>
        <v>13330</v>
      </c>
    </row>
    <row r="4" spans="1:13" x14ac:dyDescent="0.25">
      <c r="A4" t="s">
        <v>7</v>
      </c>
      <c r="B4">
        <v>22</v>
      </c>
      <c r="C4">
        <v>2.5</v>
      </c>
      <c r="D4">
        <v>455</v>
      </c>
      <c r="E4">
        <v>2.6398000000000001</v>
      </c>
      <c r="H4" t="s">
        <v>41</v>
      </c>
      <c r="K4">
        <f>D7</f>
        <v>143</v>
      </c>
      <c r="M4" s="5">
        <f>K4*10</f>
        <v>1430</v>
      </c>
    </row>
    <row r="5" spans="1:13" x14ac:dyDescent="0.25">
      <c r="A5" t="s">
        <v>9</v>
      </c>
      <c r="B5">
        <v>9</v>
      </c>
      <c r="C5" t="s">
        <v>8</v>
      </c>
      <c r="E5">
        <v>0.44180000000000003</v>
      </c>
      <c r="F5">
        <v>0.17</v>
      </c>
      <c r="M5" s="5"/>
    </row>
    <row r="6" spans="1:13" x14ac:dyDescent="0.25">
      <c r="A6" t="s">
        <v>9</v>
      </c>
      <c r="B6">
        <v>9</v>
      </c>
      <c r="C6" t="s">
        <v>8</v>
      </c>
      <c r="E6">
        <v>0.44180000000000003</v>
      </c>
      <c r="F6">
        <v>0.17</v>
      </c>
      <c r="H6" t="s">
        <v>62</v>
      </c>
      <c r="K6">
        <f>F8+F15</f>
        <v>1.77</v>
      </c>
      <c r="M6" s="5">
        <f>K6*10</f>
        <v>17.7</v>
      </c>
    </row>
    <row r="7" spans="1:13" x14ac:dyDescent="0.25">
      <c r="A7" t="s">
        <v>10</v>
      </c>
      <c r="B7">
        <v>16</v>
      </c>
      <c r="C7">
        <v>1.5</v>
      </c>
      <c r="D7">
        <v>143</v>
      </c>
      <c r="E7">
        <v>1.3963000000000001</v>
      </c>
      <c r="H7" t="s">
        <v>63</v>
      </c>
      <c r="K7">
        <f>F5+F6+F9+F10+F11+F12+F13+F16</f>
        <v>1.45</v>
      </c>
      <c r="M7" s="5">
        <f>K7*10</f>
        <v>14.5</v>
      </c>
    </row>
    <row r="8" spans="1:13" x14ac:dyDescent="0.25">
      <c r="A8" t="s">
        <v>10</v>
      </c>
      <c r="B8">
        <v>24</v>
      </c>
      <c r="C8" t="s">
        <v>8</v>
      </c>
      <c r="E8">
        <v>3.1415999999999999</v>
      </c>
      <c r="F8">
        <v>1.65</v>
      </c>
      <c r="M8" s="5"/>
    </row>
    <row r="9" spans="1:13" x14ac:dyDescent="0.25">
      <c r="A9" t="s">
        <v>9</v>
      </c>
      <c r="B9">
        <v>10</v>
      </c>
      <c r="C9" t="s">
        <v>8</v>
      </c>
      <c r="E9">
        <v>0.5454</v>
      </c>
      <c r="F9">
        <v>0.21</v>
      </c>
      <c r="H9" t="s">
        <v>81</v>
      </c>
      <c r="K9">
        <f>E3+E4+E14+E15</f>
        <v>8.0340000000000007</v>
      </c>
      <c r="M9" s="5">
        <f>K9*10</f>
        <v>80.34</v>
      </c>
    </row>
    <row r="10" spans="1:13" x14ac:dyDescent="0.25">
      <c r="A10" t="s">
        <v>11</v>
      </c>
      <c r="B10">
        <v>8</v>
      </c>
      <c r="C10" t="s">
        <v>8</v>
      </c>
      <c r="E10">
        <v>0.34910000000000002</v>
      </c>
      <c r="F10">
        <v>0.12</v>
      </c>
      <c r="H10" t="s">
        <v>47</v>
      </c>
      <c r="K10">
        <f>E5+E6+E9+E11+E12+E13</f>
        <v>2.3127</v>
      </c>
      <c r="M10" s="5">
        <f>K10*10</f>
        <v>23.126999999999999</v>
      </c>
    </row>
    <row r="11" spans="1:13" x14ac:dyDescent="0.25">
      <c r="A11" t="s">
        <v>9</v>
      </c>
      <c r="B11">
        <v>7</v>
      </c>
      <c r="C11" t="s">
        <v>8</v>
      </c>
      <c r="E11">
        <v>0.26729999999999998</v>
      </c>
      <c r="F11">
        <v>0.08</v>
      </c>
      <c r="H11" t="s">
        <v>45</v>
      </c>
      <c r="K11">
        <f>E7+E8</f>
        <v>4.5379000000000005</v>
      </c>
      <c r="M11" s="5">
        <f>K11*10</f>
        <v>45.379000000000005</v>
      </c>
    </row>
    <row r="12" spans="1:13" x14ac:dyDescent="0.25">
      <c r="A12" t="s">
        <v>9</v>
      </c>
      <c r="B12">
        <v>7</v>
      </c>
      <c r="C12" t="s">
        <v>8</v>
      </c>
      <c r="E12">
        <v>0.26729999999999998</v>
      </c>
      <c r="F12">
        <v>0.08</v>
      </c>
      <c r="H12" t="s">
        <v>46</v>
      </c>
      <c r="K12">
        <f>E10+E16</f>
        <v>1.7454000000000001</v>
      </c>
      <c r="M12" s="5">
        <f>K12*10</f>
        <v>17.454000000000001</v>
      </c>
    </row>
    <row r="13" spans="1:13" x14ac:dyDescent="0.25">
      <c r="A13" t="s">
        <v>9</v>
      </c>
      <c r="B13">
        <v>8</v>
      </c>
      <c r="C13" t="s">
        <v>8</v>
      </c>
      <c r="E13">
        <v>0.34910000000000002</v>
      </c>
      <c r="F13">
        <v>0.12</v>
      </c>
    </row>
    <row r="14" spans="1:13" x14ac:dyDescent="0.25">
      <c r="A14" t="s">
        <v>7</v>
      </c>
      <c r="B14">
        <v>22</v>
      </c>
      <c r="C14">
        <v>3</v>
      </c>
      <c r="D14">
        <v>528</v>
      </c>
      <c r="E14">
        <v>2.6398000000000001</v>
      </c>
      <c r="H14" t="s">
        <v>228</v>
      </c>
    </row>
    <row r="15" spans="1:13" x14ac:dyDescent="0.25">
      <c r="A15" t="s">
        <v>7</v>
      </c>
      <c r="B15">
        <v>8</v>
      </c>
      <c r="C15" t="s">
        <v>8</v>
      </c>
      <c r="E15">
        <v>0.34910000000000002</v>
      </c>
      <c r="F15">
        <v>0.12</v>
      </c>
      <c r="H15" t="s">
        <v>7</v>
      </c>
      <c r="I15">
        <f>AVERAGE(B3,B4,B14,B15)</f>
        <v>18.25</v>
      </c>
    </row>
    <row r="16" spans="1:13" x14ac:dyDescent="0.25">
      <c r="A16" t="s">
        <v>11</v>
      </c>
      <c r="B16">
        <v>16</v>
      </c>
      <c r="C16" t="s">
        <v>8</v>
      </c>
      <c r="E16">
        <v>1.3963000000000001</v>
      </c>
      <c r="F16">
        <v>0.5</v>
      </c>
      <c r="H16" t="s">
        <v>9</v>
      </c>
      <c r="I16">
        <f>AVERAGE(B5,B6,B9,B11,B12,B13)</f>
        <v>8.3333333333333339</v>
      </c>
    </row>
    <row r="17" spans="8:9" x14ac:dyDescent="0.25">
      <c r="H17" t="s">
        <v>11</v>
      </c>
      <c r="I17">
        <f>AVERAGE(B10,B16)</f>
        <v>12</v>
      </c>
    </row>
    <row r="18" spans="8:9" x14ac:dyDescent="0.25">
      <c r="H18" t="s">
        <v>232</v>
      </c>
      <c r="I18">
        <f>AVERAGE(B7,B8)</f>
        <v>20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6836A-56BA-4EB0-8A07-995857FD04FB}">
  <dimension ref="A1:M17"/>
  <sheetViews>
    <sheetView workbookViewId="0">
      <selection activeCell="I17" sqref="I17"/>
    </sheetView>
  </sheetViews>
  <sheetFormatPr defaultRowHeight="15" x14ac:dyDescent="0.25"/>
  <sheetData>
    <row r="1" spans="1:13" x14ac:dyDescent="0.25">
      <c r="A1" t="s">
        <v>134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20</v>
      </c>
      <c r="C3">
        <v>1.5</v>
      </c>
      <c r="D3">
        <v>248</v>
      </c>
      <c r="E3">
        <v>2.1817000000000002</v>
      </c>
      <c r="H3" t="s">
        <v>90</v>
      </c>
      <c r="K3">
        <f>D3+D6+D8+D12+D15+D16</f>
        <v>1218</v>
      </c>
      <c r="M3" s="5">
        <f>K3*10</f>
        <v>12180</v>
      </c>
    </row>
    <row r="4" spans="1:13" x14ac:dyDescent="0.25">
      <c r="A4" t="s">
        <v>9</v>
      </c>
      <c r="B4">
        <v>13</v>
      </c>
      <c r="C4" t="s">
        <v>8</v>
      </c>
      <c r="E4">
        <v>0.92179999999999995</v>
      </c>
      <c r="F4">
        <v>0.35</v>
      </c>
      <c r="H4" t="s">
        <v>41</v>
      </c>
      <c r="K4">
        <f>D7+D14</f>
        <v>100</v>
      </c>
      <c r="M4" s="5">
        <f>K4*10</f>
        <v>1000</v>
      </c>
    </row>
    <row r="5" spans="1:13" x14ac:dyDescent="0.25">
      <c r="A5" t="s">
        <v>10</v>
      </c>
      <c r="B5">
        <v>13</v>
      </c>
      <c r="C5" t="s">
        <v>8</v>
      </c>
      <c r="E5">
        <v>0.92179999999999995</v>
      </c>
      <c r="F5">
        <v>0.35</v>
      </c>
      <c r="M5" s="5"/>
    </row>
    <row r="6" spans="1:13" x14ac:dyDescent="0.25">
      <c r="A6" t="s">
        <v>7</v>
      </c>
      <c r="B6">
        <v>14</v>
      </c>
      <c r="C6">
        <v>1</v>
      </c>
      <c r="D6">
        <v>83</v>
      </c>
      <c r="E6">
        <v>1.069</v>
      </c>
      <c r="H6" t="s">
        <v>62</v>
      </c>
      <c r="K6">
        <f>F5+F10+F11+F13+F17</f>
        <v>1.1499999999999999</v>
      </c>
      <c r="M6" s="5">
        <f>K6*10</f>
        <v>11.5</v>
      </c>
    </row>
    <row r="7" spans="1:13" x14ac:dyDescent="0.25">
      <c r="A7" t="s">
        <v>10</v>
      </c>
      <c r="B7">
        <v>18</v>
      </c>
      <c r="C7">
        <v>0.5</v>
      </c>
      <c r="D7">
        <v>68</v>
      </c>
      <c r="E7">
        <v>1.7670999999999999</v>
      </c>
      <c r="H7" t="s">
        <v>63</v>
      </c>
      <c r="K7">
        <f>F4+F9</f>
        <v>0.47</v>
      </c>
      <c r="M7" s="5">
        <f>K7*10</f>
        <v>4.6999999999999993</v>
      </c>
    </row>
    <row r="8" spans="1:13" x14ac:dyDescent="0.25">
      <c r="A8" t="s">
        <v>7</v>
      </c>
      <c r="B8">
        <v>16</v>
      </c>
      <c r="C8">
        <v>0.5</v>
      </c>
      <c r="D8">
        <v>56</v>
      </c>
      <c r="E8">
        <v>1.3963000000000001</v>
      </c>
      <c r="M8" s="5"/>
    </row>
    <row r="9" spans="1:13" x14ac:dyDescent="0.25">
      <c r="A9" t="s">
        <v>11</v>
      </c>
      <c r="B9">
        <v>8</v>
      </c>
      <c r="C9" t="s">
        <v>8</v>
      </c>
      <c r="E9">
        <v>0.34910000000000002</v>
      </c>
      <c r="F9">
        <v>0.12</v>
      </c>
      <c r="H9" t="s">
        <v>81</v>
      </c>
      <c r="K9">
        <f>E3+E6+E8+E10+E12+E13+E15+E16+E17</f>
        <v>12.3538</v>
      </c>
      <c r="M9" s="5">
        <f>K9*10</f>
        <v>123.538</v>
      </c>
    </row>
    <row r="10" spans="1:13" x14ac:dyDescent="0.25">
      <c r="A10" t="s">
        <v>7</v>
      </c>
      <c r="B10">
        <v>8</v>
      </c>
      <c r="C10" t="s">
        <v>8</v>
      </c>
      <c r="E10">
        <v>0.34910000000000002</v>
      </c>
      <c r="F10">
        <v>0.12</v>
      </c>
      <c r="H10" t="s">
        <v>45</v>
      </c>
      <c r="K10">
        <f>E5+E7+E11+E14</f>
        <v>4.1833999999999998</v>
      </c>
      <c r="M10" s="5">
        <f>K10*10</f>
        <v>41.833999999999996</v>
      </c>
    </row>
    <row r="11" spans="1:13" x14ac:dyDescent="0.25">
      <c r="A11" t="s">
        <v>10</v>
      </c>
      <c r="B11">
        <v>7</v>
      </c>
      <c r="C11" t="s">
        <v>8</v>
      </c>
      <c r="E11">
        <v>0.26729999999999998</v>
      </c>
      <c r="F11">
        <v>0.08</v>
      </c>
      <c r="H11" t="s">
        <v>46</v>
      </c>
      <c r="K11">
        <f>E9</f>
        <v>0.34910000000000002</v>
      </c>
      <c r="M11" s="5">
        <f>K11*10</f>
        <v>3.4910000000000001</v>
      </c>
    </row>
    <row r="12" spans="1:13" x14ac:dyDescent="0.25">
      <c r="A12" t="s">
        <v>7</v>
      </c>
      <c r="B12">
        <v>19</v>
      </c>
      <c r="C12">
        <v>2.5</v>
      </c>
      <c r="D12">
        <v>332</v>
      </c>
      <c r="E12">
        <v>1.9689000000000001</v>
      </c>
      <c r="H12" t="s">
        <v>47</v>
      </c>
      <c r="K12">
        <f>E4</f>
        <v>0.92179999999999995</v>
      </c>
      <c r="M12" s="5">
        <f>K12*10</f>
        <v>9.218</v>
      </c>
    </row>
    <row r="13" spans="1:13" x14ac:dyDescent="0.25">
      <c r="A13" t="s">
        <v>7</v>
      </c>
      <c r="B13">
        <v>13</v>
      </c>
      <c r="C13" t="s">
        <v>8</v>
      </c>
      <c r="E13">
        <v>0.92179999999999995</v>
      </c>
      <c r="F13">
        <v>0.35</v>
      </c>
    </row>
    <row r="14" spans="1:13" x14ac:dyDescent="0.25">
      <c r="A14" t="s">
        <v>10</v>
      </c>
      <c r="B14">
        <v>15</v>
      </c>
      <c r="C14">
        <v>1</v>
      </c>
      <c r="D14">
        <v>32</v>
      </c>
      <c r="E14">
        <v>1.2272000000000001</v>
      </c>
      <c r="H14" t="s">
        <v>228</v>
      </c>
    </row>
    <row r="15" spans="1:13" x14ac:dyDescent="0.25">
      <c r="A15" t="s">
        <v>7</v>
      </c>
      <c r="B15">
        <v>13</v>
      </c>
      <c r="C15">
        <v>1</v>
      </c>
      <c r="D15">
        <v>71</v>
      </c>
      <c r="E15">
        <v>0.92179999999999995</v>
      </c>
      <c r="H15" t="s">
        <v>7</v>
      </c>
      <c r="I15">
        <f>AVERAGE(B3,B6,B8,B10,B12,B13,B15,B16,B17)</f>
        <v>15.222222222222221</v>
      </c>
    </row>
    <row r="16" spans="1:13" x14ac:dyDescent="0.25">
      <c r="A16" t="s">
        <v>7</v>
      </c>
      <c r="B16">
        <v>23</v>
      </c>
      <c r="C16">
        <v>2</v>
      </c>
      <c r="D16">
        <v>428</v>
      </c>
      <c r="E16">
        <v>2.8852000000000002</v>
      </c>
      <c r="H16" t="s">
        <v>10</v>
      </c>
      <c r="I16">
        <f>AVERAGE(B5,B7,B11,B14)</f>
        <v>13.25</v>
      </c>
    </row>
    <row r="17" spans="1:6" x14ac:dyDescent="0.25">
      <c r="A17" t="s">
        <v>7</v>
      </c>
      <c r="B17">
        <v>11</v>
      </c>
      <c r="C17" t="s">
        <v>8</v>
      </c>
      <c r="E17">
        <v>0.66</v>
      </c>
      <c r="F17">
        <v>0.25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5D77-A530-42B2-B2AE-F32843F82EC6}">
  <dimension ref="A1:M29"/>
  <sheetViews>
    <sheetView workbookViewId="0">
      <selection activeCell="J28" sqref="J28"/>
    </sheetView>
  </sheetViews>
  <sheetFormatPr defaultRowHeight="15" x14ac:dyDescent="0.25"/>
  <sheetData>
    <row r="1" spans="1:13" x14ac:dyDescent="0.25">
      <c r="A1" t="s">
        <v>138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K2" t="s">
        <v>161</v>
      </c>
      <c r="M2" t="s">
        <v>12</v>
      </c>
    </row>
    <row r="3" spans="1:13" x14ac:dyDescent="0.25">
      <c r="A3" t="s">
        <v>9</v>
      </c>
      <c r="B3">
        <v>14</v>
      </c>
      <c r="C3" t="s">
        <v>8</v>
      </c>
      <c r="E3">
        <v>1.069</v>
      </c>
      <c r="F3">
        <v>0.4</v>
      </c>
      <c r="H3" t="s">
        <v>90</v>
      </c>
      <c r="K3">
        <f>D6+D14</f>
        <v>676</v>
      </c>
      <c r="M3" s="5">
        <f>K3*10</f>
        <v>6760</v>
      </c>
    </row>
    <row r="4" spans="1:13" x14ac:dyDescent="0.25">
      <c r="A4" t="s">
        <v>9</v>
      </c>
      <c r="B4">
        <v>10</v>
      </c>
      <c r="C4" t="s">
        <v>8</v>
      </c>
      <c r="E4">
        <v>0.5454</v>
      </c>
      <c r="F4">
        <v>0.21</v>
      </c>
      <c r="H4" t="s">
        <v>41</v>
      </c>
      <c r="K4">
        <f>D8+D11+D24+D25</f>
        <v>257</v>
      </c>
      <c r="M4" s="5">
        <f>K4*10</f>
        <v>2570</v>
      </c>
    </row>
    <row r="5" spans="1:13" x14ac:dyDescent="0.25">
      <c r="A5" t="s">
        <v>10</v>
      </c>
      <c r="B5">
        <v>7</v>
      </c>
      <c r="C5" t="s">
        <v>8</v>
      </c>
      <c r="E5">
        <v>0.26729999999999998</v>
      </c>
      <c r="F5">
        <v>0.08</v>
      </c>
      <c r="H5" t="s">
        <v>49</v>
      </c>
      <c r="K5">
        <f>D10+D23+D27</f>
        <v>210</v>
      </c>
      <c r="M5" s="5">
        <f>K5*10</f>
        <v>2100</v>
      </c>
    </row>
    <row r="6" spans="1:13" x14ac:dyDescent="0.25">
      <c r="A6" t="s">
        <v>7</v>
      </c>
      <c r="B6">
        <v>23</v>
      </c>
      <c r="C6">
        <v>2</v>
      </c>
      <c r="D6">
        <v>428</v>
      </c>
      <c r="E6">
        <v>2.8852000000000002</v>
      </c>
      <c r="M6" s="5"/>
    </row>
    <row r="7" spans="1:13" x14ac:dyDescent="0.25">
      <c r="A7" t="s">
        <v>10</v>
      </c>
      <c r="B7">
        <v>11</v>
      </c>
      <c r="C7" t="s">
        <v>8</v>
      </c>
      <c r="E7">
        <v>0.66</v>
      </c>
      <c r="F7">
        <v>0.25</v>
      </c>
      <c r="H7" t="s">
        <v>62</v>
      </c>
      <c r="K7">
        <f>F5+F7+F15+F17+F18+F26+F28+F29</f>
        <v>1.2799999999999998</v>
      </c>
      <c r="M7" s="5">
        <f>K7*10</f>
        <v>12.799999999999997</v>
      </c>
    </row>
    <row r="8" spans="1:13" x14ac:dyDescent="0.25">
      <c r="A8" t="s">
        <v>10</v>
      </c>
      <c r="B8">
        <v>14</v>
      </c>
      <c r="C8">
        <v>1</v>
      </c>
      <c r="D8">
        <v>78</v>
      </c>
      <c r="E8">
        <v>1.069</v>
      </c>
      <c r="H8" t="s">
        <v>63</v>
      </c>
      <c r="K8">
        <f>F3+F4+F9+F12+F13+F16+F19+F20+F21+F22</f>
        <v>1.9</v>
      </c>
      <c r="M8" s="5">
        <f>K8*10</f>
        <v>19</v>
      </c>
    </row>
    <row r="9" spans="1:13" x14ac:dyDescent="0.25">
      <c r="A9" t="s">
        <v>9</v>
      </c>
      <c r="B9">
        <v>7</v>
      </c>
      <c r="C9" t="s">
        <v>8</v>
      </c>
      <c r="E9">
        <v>0.26729999999999998</v>
      </c>
      <c r="F9">
        <v>0.08</v>
      </c>
      <c r="M9" s="5"/>
    </row>
    <row r="10" spans="1:13" x14ac:dyDescent="0.25">
      <c r="A10" t="s">
        <v>9</v>
      </c>
      <c r="B10">
        <v>15</v>
      </c>
      <c r="C10">
        <v>1</v>
      </c>
      <c r="D10">
        <v>92</v>
      </c>
      <c r="E10">
        <v>1.2272000000000001</v>
      </c>
      <c r="H10" t="s">
        <v>81</v>
      </c>
      <c r="K10">
        <f>E6+E14+E17</f>
        <v>5.6123000000000003</v>
      </c>
      <c r="M10" s="5">
        <f>K10*10</f>
        <v>56.123000000000005</v>
      </c>
    </row>
    <row r="11" spans="1:13" x14ac:dyDescent="0.25">
      <c r="A11" t="s">
        <v>10</v>
      </c>
      <c r="B11">
        <v>12</v>
      </c>
      <c r="C11">
        <v>1</v>
      </c>
      <c r="D11">
        <v>56</v>
      </c>
      <c r="E11">
        <v>0.78539999999999999</v>
      </c>
      <c r="H11" t="s">
        <v>45</v>
      </c>
      <c r="K11">
        <f>E5+E7+E8+E11+E15+E18+E24+E25+E26+E28+E29</f>
        <v>6.5451999999999995</v>
      </c>
      <c r="M11" s="5">
        <f>K11*10</f>
        <v>65.451999999999998</v>
      </c>
    </row>
    <row r="12" spans="1:13" x14ac:dyDescent="0.25">
      <c r="A12" t="s">
        <v>9</v>
      </c>
      <c r="B12">
        <v>8</v>
      </c>
      <c r="C12" t="s">
        <v>8</v>
      </c>
      <c r="E12">
        <v>0.34910000000000002</v>
      </c>
      <c r="F12">
        <v>0.12</v>
      </c>
      <c r="H12" t="s">
        <v>47</v>
      </c>
      <c r="K12">
        <f>E3+E4+E9+E10+E12+E13+E16+E19+E20+E21+E22+E23+E27</f>
        <v>8.0469000000000008</v>
      </c>
      <c r="M12" s="5">
        <f>K12*10</f>
        <v>80.469000000000008</v>
      </c>
    </row>
    <row r="13" spans="1:13" x14ac:dyDescent="0.25">
      <c r="A13" t="s">
        <v>9</v>
      </c>
      <c r="B13">
        <v>9</v>
      </c>
      <c r="C13" t="s">
        <v>8</v>
      </c>
      <c r="E13">
        <v>0.44180000000000003</v>
      </c>
      <c r="F13">
        <v>0.17</v>
      </c>
    </row>
    <row r="14" spans="1:13" x14ac:dyDescent="0.25">
      <c r="A14" t="s">
        <v>7</v>
      </c>
      <c r="B14">
        <v>20</v>
      </c>
      <c r="C14">
        <v>1.5</v>
      </c>
      <c r="D14">
        <v>248</v>
      </c>
      <c r="E14">
        <v>2.1817000000000002</v>
      </c>
      <c r="H14" t="s">
        <v>228</v>
      </c>
    </row>
    <row r="15" spans="1:13" x14ac:dyDescent="0.25">
      <c r="A15" t="s">
        <v>10</v>
      </c>
      <c r="B15">
        <v>7</v>
      </c>
      <c r="C15" t="s">
        <v>8</v>
      </c>
      <c r="E15">
        <v>0.26729999999999998</v>
      </c>
      <c r="F15">
        <v>0.08</v>
      </c>
      <c r="H15" t="s">
        <v>7</v>
      </c>
      <c r="I15">
        <f>AVERAGE(B6,B14,B17)</f>
        <v>17.666666666666668</v>
      </c>
    </row>
    <row r="16" spans="1:13" x14ac:dyDescent="0.25">
      <c r="A16" t="s">
        <v>9</v>
      </c>
      <c r="B16">
        <v>9</v>
      </c>
      <c r="C16" t="s">
        <v>8</v>
      </c>
      <c r="E16">
        <v>0.44180000000000003</v>
      </c>
      <c r="F16">
        <v>0.17</v>
      </c>
      <c r="H16" t="s">
        <v>9</v>
      </c>
      <c r="I16">
        <f>AVERAGE(B3,B4,B9,B10,B12,B13,B16,B19,B20,B21,B22,B23,B27)</f>
        <v>10.307692307692308</v>
      </c>
    </row>
    <row r="17" spans="1:9" x14ac:dyDescent="0.25">
      <c r="A17" t="s">
        <v>7</v>
      </c>
      <c r="B17">
        <v>10</v>
      </c>
      <c r="C17" t="s">
        <v>8</v>
      </c>
      <c r="E17">
        <v>0.5454</v>
      </c>
      <c r="F17">
        <v>0.21</v>
      </c>
      <c r="H17" t="s">
        <v>10</v>
      </c>
      <c r="I17">
        <f>AVERAGE(B5,B7,B8,B11,B15,B18,B24,B25,B26,B28,B29)</f>
        <v>10.181818181818182</v>
      </c>
    </row>
    <row r="18" spans="1:9" x14ac:dyDescent="0.25">
      <c r="A18" t="s">
        <v>10</v>
      </c>
      <c r="B18">
        <v>10</v>
      </c>
      <c r="C18" t="s">
        <v>8</v>
      </c>
      <c r="E18">
        <v>0.5454</v>
      </c>
      <c r="F18">
        <v>0.21</v>
      </c>
    </row>
    <row r="19" spans="1:9" x14ac:dyDescent="0.25">
      <c r="A19" t="s">
        <v>9</v>
      </c>
      <c r="B19">
        <v>8</v>
      </c>
      <c r="C19" t="s">
        <v>8</v>
      </c>
      <c r="E19">
        <v>0.34910000000000002</v>
      </c>
      <c r="F19">
        <v>0.12</v>
      </c>
    </row>
    <row r="20" spans="1:9" x14ac:dyDescent="0.25">
      <c r="A20" t="s">
        <v>9</v>
      </c>
      <c r="B20">
        <v>10</v>
      </c>
      <c r="C20" t="s">
        <v>8</v>
      </c>
      <c r="E20">
        <v>0.5454</v>
      </c>
      <c r="F20">
        <v>0.21</v>
      </c>
    </row>
    <row r="21" spans="1:9" x14ac:dyDescent="0.25">
      <c r="A21" t="s">
        <v>9</v>
      </c>
      <c r="B21">
        <v>12</v>
      </c>
      <c r="C21" t="s">
        <v>8</v>
      </c>
      <c r="E21">
        <v>0.78539999999999999</v>
      </c>
      <c r="F21">
        <v>0.3</v>
      </c>
    </row>
    <row r="22" spans="1:9" x14ac:dyDescent="0.25">
      <c r="A22" t="s">
        <v>9</v>
      </c>
      <c r="B22">
        <v>8</v>
      </c>
      <c r="C22" t="s">
        <v>8</v>
      </c>
      <c r="E22">
        <v>0.34910000000000002</v>
      </c>
      <c r="F22">
        <v>0.12</v>
      </c>
    </row>
    <row r="23" spans="1:9" x14ac:dyDescent="0.25">
      <c r="A23" t="s">
        <v>9</v>
      </c>
      <c r="B23">
        <v>15</v>
      </c>
      <c r="C23">
        <v>1</v>
      </c>
      <c r="D23">
        <v>92</v>
      </c>
      <c r="E23">
        <v>1.2272000000000001</v>
      </c>
    </row>
    <row r="24" spans="1:9" x14ac:dyDescent="0.25">
      <c r="A24" t="s">
        <v>10</v>
      </c>
      <c r="B24">
        <v>13</v>
      </c>
      <c r="C24">
        <v>1</v>
      </c>
      <c r="D24">
        <v>67</v>
      </c>
      <c r="E24">
        <v>0.92179999999999995</v>
      </c>
    </row>
    <row r="25" spans="1:9" x14ac:dyDescent="0.25">
      <c r="A25" t="s">
        <v>10</v>
      </c>
      <c r="B25">
        <v>12</v>
      </c>
      <c r="C25">
        <v>1</v>
      </c>
      <c r="D25">
        <v>56</v>
      </c>
      <c r="E25">
        <v>0.78539999999999999</v>
      </c>
    </row>
    <row r="26" spans="1:9" x14ac:dyDescent="0.25">
      <c r="A26" t="s">
        <v>10</v>
      </c>
      <c r="B26">
        <v>8</v>
      </c>
      <c r="C26" t="s">
        <v>8</v>
      </c>
      <c r="E26">
        <v>0.34910000000000002</v>
      </c>
      <c r="F26">
        <v>0.12</v>
      </c>
    </row>
    <row r="27" spans="1:9" x14ac:dyDescent="0.25">
      <c r="A27" t="s">
        <v>9</v>
      </c>
      <c r="B27">
        <v>9</v>
      </c>
      <c r="C27">
        <v>1</v>
      </c>
      <c r="D27">
        <v>26</v>
      </c>
      <c r="E27">
        <v>0.4491</v>
      </c>
    </row>
    <row r="28" spans="1:9" x14ac:dyDescent="0.25">
      <c r="A28" t="s">
        <v>10</v>
      </c>
      <c r="B28">
        <v>8</v>
      </c>
      <c r="C28" t="s">
        <v>8</v>
      </c>
      <c r="E28">
        <v>0.34910000000000002</v>
      </c>
      <c r="F28">
        <v>0.12</v>
      </c>
    </row>
    <row r="29" spans="1:9" x14ac:dyDescent="0.25">
      <c r="A29" t="s">
        <v>10</v>
      </c>
      <c r="B29">
        <v>10</v>
      </c>
      <c r="C29" t="s">
        <v>8</v>
      </c>
      <c r="E29">
        <v>0.5454</v>
      </c>
      <c r="F29">
        <v>0.21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59A1-E29A-4ACB-83B1-0961E79DC453}">
  <dimension ref="A1:M16"/>
  <sheetViews>
    <sheetView workbookViewId="0">
      <selection activeCell="I15" sqref="I15"/>
    </sheetView>
  </sheetViews>
  <sheetFormatPr defaultRowHeight="15" x14ac:dyDescent="0.25"/>
  <sheetData>
    <row r="1" spans="1:13" x14ac:dyDescent="0.25">
      <c r="A1" t="s">
        <v>139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20</v>
      </c>
      <c r="C3">
        <v>1</v>
      </c>
      <c r="D3">
        <v>181</v>
      </c>
      <c r="E3">
        <v>2.1817000000000002</v>
      </c>
      <c r="H3" t="s">
        <v>90</v>
      </c>
      <c r="K3">
        <f>D3+D5+D11+D12+D14</f>
        <v>1332</v>
      </c>
      <c r="M3" s="5">
        <f>K3*10</f>
        <v>13320</v>
      </c>
    </row>
    <row r="4" spans="1:13" x14ac:dyDescent="0.25">
      <c r="A4" t="s">
        <v>7</v>
      </c>
      <c r="B4">
        <v>20</v>
      </c>
      <c r="C4" t="s">
        <v>8</v>
      </c>
      <c r="E4">
        <v>2.1817000000000002</v>
      </c>
      <c r="F4">
        <v>1.3</v>
      </c>
      <c r="H4" t="s">
        <v>49</v>
      </c>
      <c r="K4">
        <f>D8</f>
        <v>56</v>
      </c>
      <c r="M4" s="5">
        <f>K4*10</f>
        <v>560</v>
      </c>
    </row>
    <row r="5" spans="1:13" x14ac:dyDescent="0.25">
      <c r="A5" t="s">
        <v>7</v>
      </c>
      <c r="B5">
        <v>21</v>
      </c>
      <c r="C5">
        <v>2</v>
      </c>
      <c r="D5">
        <v>350</v>
      </c>
      <c r="E5">
        <v>2.4053</v>
      </c>
      <c r="M5" s="5"/>
    </row>
    <row r="6" spans="1:13" x14ac:dyDescent="0.25">
      <c r="A6" t="s">
        <v>9</v>
      </c>
      <c r="B6">
        <v>7</v>
      </c>
      <c r="C6" t="s">
        <v>8</v>
      </c>
      <c r="E6">
        <v>0.26729999999999998</v>
      </c>
      <c r="F6">
        <v>0.08</v>
      </c>
      <c r="H6" t="s">
        <v>62</v>
      </c>
      <c r="K6">
        <f>F4+F13</f>
        <v>1.42</v>
      </c>
      <c r="M6" s="5">
        <f>K6*10</f>
        <v>14.2</v>
      </c>
    </row>
    <row r="7" spans="1:13" x14ac:dyDescent="0.25">
      <c r="A7" t="s">
        <v>9</v>
      </c>
      <c r="B7">
        <v>10</v>
      </c>
      <c r="C7" t="s">
        <v>8</v>
      </c>
      <c r="E7">
        <v>0.5454</v>
      </c>
      <c r="F7">
        <v>0.21</v>
      </c>
      <c r="H7" t="s">
        <v>63</v>
      </c>
      <c r="K7">
        <f>F6+F7+F9+F10+F15+F16</f>
        <v>0.62</v>
      </c>
      <c r="M7" s="5">
        <f>K7*10</f>
        <v>6.2</v>
      </c>
    </row>
    <row r="8" spans="1:13" x14ac:dyDescent="0.25">
      <c r="A8" t="s">
        <v>9</v>
      </c>
      <c r="B8">
        <v>12</v>
      </c>
      <c r="C8">
        <v>1</v>
      </c>
      <c r="D8">
        <v>56</v>
      </c>
      <c r="E8">
        <v>0.78539999999999999</v>
      </c>
      <c r="M8" s="5"/>
    </row>
    <row r="9" spans="1:13" x14ac:dyDescent="0.25">
      <c r="A9" t="s">
        <v>9</v>
      </c>
      <c r="B9">
        <v>8</v>
      </c>
      <c r="C9" t="s">
        <v>8</v>
      </c>
      <c r="E9">
        <v>0.34910000000000002</v>
      </c>
      <c r="F9">
        <v>0.12</v>
      </c>
      <c r="H9" t="s">
        <v>81</v>
      </c>
      <c r="K9">
        <f>E3+E4+E5+E11+E12+E13+E14</f>
        <v>12.751899999999999</v>
      </c>
      <c r="M9" s="5">
        <f>K9*10</f>
        <v>127.51899999999999</v>
      </c>
    </row>
    <row r="10" spans="1:13" x14ac:dyDescent="0.25">
      <c r="A10" t="s">
        <v>9</v>
      </c>
      <c r="B10">
        <v>7</v>
      </c>
      <c r="C10" t="s">
        <v>8</v>
      </c>
      <c r="E10">
        <v>0.26729999999999998</v>
      </c>
      <c r="F10">
        <v>0.08</v>
      </c>
      <c r="H10" t="s">
        <v>47</v>
      </c>
      <c r="K10">
        <f>E6+E7+E8+E9+E10+E15+E16</f>
        <v>2.6781000000000001</v>
      </c>
      <c r="M10" s="5">
        <f>K10*10</f>
        <v>26.781000000000002</v>
      </c>
    </row>
    <row r="11" spans="1:13" x14ac:dyDescent="0.25">
      <c r="A11" t="s">
        <v>7</v>
      </c>
      <c r="B11">
        <v>18</v>
      </c>
      <c r="C11">
        <v>2</v>
      </c>
      <c r="D11">
        <v>248</v>
      </c>
      <c r="E11">
        <v>1.7670999999999999</v>
      </c>
    </row>
    <row r="12" spans="1:13" x14ac:dyDescent="0.25">
      <c r="A12" t="s">
        <v>7</v>
      </c>
      <c r="B12">
        <v>15</v>
      </c>
      <c r="C12">
        <v>2</v>
      </c>
      <c r="D12">
        <v>166</v>
      </c>
      <c r="E12">
        <v>1.2272000000000001</v>
      </c>
      <c r="H12" t="s">
        <v>228</v>
      </c>
    </row>
    <row r="13" spans="1:13" x14ac:dyDescent="0.25">
      <c r="A13" t="s">
        <v>7</v>
      </c>
      <c r="B13">
        <v>8</v>
      </c>
      <c r="C13" t="s">
        <v>8</v>
      </c>
      <c r="E13">
        <v>0.34910000000000002</v>
      </c>
      <c r="F13">
        <v>0.12</v>
      </c>
      <c r="H13" t="s">
        <v>7</v>
      </c>
      <c r="I13">
        <f>AVERAGE(B3,B4,B5,B11,B12,B13,B14)</f>
        <v>17.714285714285715</v>
      </c>
    </row>
    <row r="14" spans="1:13" x14ac:dyDescent="0.25">
      <c r="A14" t="s">
        <v>7</v>
      </c>
      <c r="B14">
        <v>22</v>
      </c>
      <c r="C14">
        <v>2</v>
      </c>
      <c r="D14">
        <v>387</v>
      </c>
      <c r="E14">
        <v>2.6398000000000001</v>
      </c>
      <c r="H14" t="s">
        <v>9</v>
      </c>
      <c r="I14">
        <f>AVERAGE(B6,B7,B8,B9,B10,B15,B16)</f>
        <v>8.1428571428571423</v>
      </c>
    </row>
    <row r="15" spans="1:13" x14ac:dyDescent="0.25">
      <c r="A15" t="s">
        <v>9</v>
      </c>
      <c r="B15">
        <v>7</v>
      </c>
      <c r="C15" t="s">
        <v>8</v>
      </c>
      <c r="E15">
        <v>0.26729999999999998</v>
      </c>
      <c r="F15">
        <v>0.08</v>
      </c>
    </row>
    <row r="16" spans="1:13" x14ac:dyDescent="0.25">
      <c r="A16" t="s">
        <v>9</v>
      </c>
      <c r="B16">
        <v>6</v>
      </c>
      <c r="C16" t="s">
        <v>8</v>
      </c>
      <c r="E16">
        <v>0.1963</v>
      </c>
      <c r="F16">
        <v>0.05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9F35-171F-450E-98CF-BC3630FCC1A5}">
  <dimension ref="A1:M17"/>
  <sheetViews>
    <sheetView workbookViewId="0">
      <selection activeCell="K18" sqref="K18"/>
    </sheetView>
  </sheetViews>
  <sheetFormatPr defaultRowHeight="15" x14ac:dyDescent="0.25"/>
  <sheetData>
    <row r="1" spans="1:13" x14ac:dyDescent="0.25">
      <c r="A1" t="s">
        <v>140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39</v>
      </c>
      <c r="C3">
        <v>4</v>
      </c>
      <c r="D3">
        <v>2300</v>
      </c>
      <c r="E3">
        <v>8.2957999999999998</v>
      </c>
      <c r="H3" t="s">
        <v>90</v>
      </c>
      <c r="K3">
        <f>D3</f>
        <v>2300</v>
      </c>
      <c r="M3" s="5">
        <f>K3*10</f>
        <v>23000</v>
      </c>
    </row>
    <row r="4" spans="1:13" x14ac:dyDescent="0.25">
      <c r="A4" t="s">
        <v>9</v>
      </c>
      <c r="B4">
        <v>11</v>
      </c>
      <c r="C4">
        <v>0.5</v>
      </c>
      <c r="D4">
        <v>23</v>
      </c>
      <c r="E4">
        <v>0.66</v>
      </c>
      <c r="H4" t="s">
        <v>41</v>
      </c>
      <c r="K4">
        <f>D9+D13+D14+D15</f>
        <v>919</v>
      </c>
      <c r="M4" s="5">
        <f>K4*10</f>
        <v>9190</v>
      </c>
    </row>
    <row r="5" spans="1:13" x14ac:dyDescent="0.25">
      <c r="A5" t="s">
        <v>9</v>
      </c>
      <c r="B5">
        <v>11</v>
      </c>
      <c r="C5" t="s">
        <v>8</v>
      </c>
      <c r="E5">
        <v>0.66</v>
      </c>
      <c r="F5">
        <v>0.25</v>
      </c>
      <c r="H5" t="s">
        <v>49</v>
      </c>
      <c r="K5">
        <f>D4+D10+D12+D17</f>
        <v>215</v>
      </c>
      <c r="M5" s="5">
        <f>K5*10</f>
        <v>2150</v>
      </c>
    </row>
    <row r="6" spans="1:13" x14ac:dyDescent="0.25">
      <c r="A6" t="s">
        <v>9</v>
      </c>
      <c r="B6">
        <v>11</v>
      </c>
      <c r="C6" t="s">
        <v>8</v>
      </c>
      <c r="E6">
        <v>0.66</v>
      </c>
      <c r="F6">
        <v>0.25</v>
      </c>
      <c r="M6" s="5"/>
    </row>
    <row r="7" spans="1:13" x14ac:dyDescent="0.25">
      <c r="A7" t="s">
        <v>9</v>
      </c>
      <c r="B7">
        <v>10</v>
      </c>
      <c r="C7" t="s">
        <v>8</v>
      </c>
      <c r="E7">
        <v>0.5454</v>
      </c>
      <c r="F7">
        <v>0.21</v>
      </c>
      <c r="H7" t="s">
        <v>63</v>
      </c>
      <c r="K7">
        <f>SUM(F3:F16)</f>
        <v>1.08</v>
      </c>
      <c r="M7" s="5">
        <f>K7*10</f>
        <v>10.8</v>
      </c>
    </row>
    <row r="8" spans="1:13" x14ac:dyDescent="0.25">
      <c r="A8" t="s">
        <v>9</v>
      </c>
      <c r="B8">
        <v>8</v>
      </c>
      <c r="C8" t="s">
        <v>8</v>
      </c>
      <c r="E8">
        <v>0.34910000000000002</v>
      </c>
      <c r="F8">
        <v>0.12</v>
      </c>
      <c r="M8" s="5"/>
    </row>
    <row r="9" spans="1:13" x14ac:dyDescent="0.25">
      <c r="A9" t="s">
        <v>10</v>
      </c>
      <c r="B9">
        <v>13</v>
      </c>
      <c r="C9">
        <v>1</v>
      </c>
      <c r="D9">
        <v>67</v>
      </c>
      <c r="E9">
        <v>0.92179999999999995</v>
      </c>
      <c r="H9" t="s">
        <v>81</v>
      </c>
      <c r="K9">
        <f>E3</f>
        <v>8.2957999999999998</v>
      </c>
      <c r="M9" s="5">
        <f>K9*10</f>
        <v>82.957999999999998</v>
      </c>
    </row>
    <row r="10" spans="1:13" x14ac:dyDescent="0.25">
      <c r="A10" t="s">
        <v>9</v>
      </c>
      <c r="B10">
        <v>13</v>
      </c>
      <c r="C10">
        <v>1</v>
      </c>
      <c r="D10">
        <v>67</v>
      </c>
      <c r="E10">
        <v>0.92179999999999995</v>
      </c>
      <c r="H10" t="s">
        <v>45</v>
      </c>
      <c r="K10">
        <f>E9+E13+E14+E15</f>
        <v>5.5359999999999996</v>
      </c>
      <c r="M10" s="5">
        <f>K10*10</f>
        <v>55.36</v>
      </c>
    </row>
    <row r="11" spans="1:13" x14ac:dyDescent="0.25">
      <c r="A11" t="s">
        <v>9</v>
      </c>
      <c r="B11">
        <v>9</v>
      </c>
      <c r="C11" t="s">
        <v>8</v>
      </c>
      <c r="E11">
        <v>0.44180000000000003</v>
      </c>
      <c r="F11">
        <v>0.17</v>
      </c>
      <c r="H11" t="s">
        <v>47</v>
      </c>
      <c r="K11">
        <f>E4+E5+E6+E7+E8+E10+E11+E12+E16+E17</f>
        <v>6.654399999999999</v>
      </c>
      <c r="M11" s="5">
        <f>K11*10</f>
        <v>66.543999999999983</v>
      </c>
    </row>
    <row r="12" spans="1:13" x14ac:dyDescent="0.25">
      <c r="A12" t="s">
        <v>9</v>
      </c>
      <c r="B12">
        <v>15</v>
      </c>
      <c r="C12">
        <v>1</v>
      </c>
      <c r="D12">
        <v>92</v>
      </c>
      <c r="E12">
        <v>1.2272000000000001</v>
      </c>
    </row>
    <row r="13" spans="1:13" x14ac:dyDescent="0.25">
      <c r="A13" t="s">
        <v>10</v>
      </c>
      <c r="B13">
        <v>19</v>
      </c>
      <c r="C13">
        <v>1</v>
      </c>
      <c r="D13">
        <v>754</v>
      </c>
      <c r="E13">
        <v>1.9689000000000001</v>
      </c>
      <c r="H13" t="s">
        <v>228</v>
      </c>
    </row>
    <row r="14" spans="1:13" x14ac:dyDescent="0.25">
      <c r="A14" t="s">
        <v>10</v>
      </c>
      <c r="B14">
        <v>17</v>
      </c>
      <c r="C14">
        <v>0.5</v>
      </c>
      <c r="D14">
        <v>60</v>
      </c>
      <c r="E14">
        <v>1.5763</v>
      </c>
      <c r="H14" t="s">
        <v>7</v>
      </c>
      <c r="I14">
        <f>AVERAGE(B3)</f>
        <v>39</v>
      </c>
    </row>
    <row r="15" spans="1:13" x14ac:dyDescent="0.25">
      <c r="A15" t="s">
        <v>10</v>
      </c>
      <c r="B15">
        <v>14</v>
      </c>
      <c r="C15">
        <v>0.5</v>
      </c>
      <c r="D15">
        <v>38</v>
      </c>
      <c r="E15">
        <v>1.069</v>
      </c>
      <c r="H15" t="s">
        <v>9</v>
      </c>
      <c r="I15">
        <f>AVERAGE(B4,B5,B6,B7,B8,B10,B11,B12,B16,B17)</f>
        <v>10.8</v>
      </c>
    </row>
    <row r="16" spans="1:13" x14ac:dyDescent="0.25">
      <c r="A16" t="s">
        <v>9</v>
      </c>
      <c r="B16">
        <v>7</v>
      </c>
      <c r="C16" t="s">
        <v>8</v>
      </c>
      <c r="E16">
        <v>0.26729999999999998</v>
      </c>
      <c r="F16">
        <v>0.08</v>
      </c>
      <c r="H16" t="s">
        <v>10</v>
      </c>
      <c r="I16">
        <f>AVERAGE(B9,B13,B14,B15)</f>
        <v>15.75</v>
      </c>
    </row>
    <row r="17" spans="1:5" x14ac:dyDescent="0.25">
      <c r="A17" t="s">
        <v>9</v>
      </c>
      <c r="B17">
        <v>13</v>
      </c>
      <c r="C17">
        <v>0.5</v>
      </c>
      <c r="D17">
        <v>33</v>
      </c>
      <c r="E17">
        <v>0.92179999999999995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051F-98B2-408E-982D-12F1B802570A}">
  <dimension ref="A1:M18"/>
  <sheetViews>
    <sheetView workbookViewId="0">
      <selection activeCell="I19" sqref="I19"/>
    </sheetView>
  </sheetViews>
  <sheetFormatPr defaultRowHeight="15" x14ac:dyDescent="0.25"/>
  <sheetData>
    <row r="1" spans="1:13" x14ac:dyDescent="0.25">
      <c r="A1" t="s">
        <v>141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89</v>
      </c>
      <c r="B3">
        <v>11</v>
      </c>
      <c r="C3">
        <v>1</v>
      </c>
      <c r="D3">
        <v>46</v>
      </c>
      <c r="E3">
        <v>0.66</v>
      </c>
      <c r="H3" t="s">
        <v>41</v>
      </c>
      <c r="K3">
        <f>D11+D12</f>
        <v>113</v>
      </c>
      <c r="M3" s="5">
        <f>K3*10</f>
        <v>1130</v>
      </c>
    </row>
    <row r="4" spans="1:13" x14ac:dyDescent="0.25">
      <c r="A4" t="s">
        <v>11</v>
      </c>
      <c r="B4">
        <v>12</v>
      </c>
      <c r="C4">
        <v>0.5</v>
      </c>
      <c r="D4">
        <v>27</v>
      </c>
      <c r="E4">
        <v>0.78539999999999999</v>
      </c>
      <c r="H4" t="s">
        <v>115</v>
      </c>
      <c r="K4">
        <f>D3</f>
        <v>46</v>
      </c>
      <c r="M4" s="5">
        <f>K4*10</f>
        <v>460</v>
      </c>
    </row>
    <row r="5" spans="1:13" x14ac:dyDescent="0.25">
      <c r="A5" t="s">
        <v>11</v>
      </c>
      <c r="B5">
        <v>12</v>
      </c>
      <c r="C5">
        <v>1</v>
      </c>
      <c r="D5">
        <v>56</v>
      </c>
      <c r="E5">
        <v>0.78539999999999999</v>
      </c>
      <c r="H5" t="s">
        <v>68</v>
      </c>
      <c r="K5">
        <f>D4+D5+D16</f>
        <v>139</v>
      </c>
      <c r="M5" s="5">
        <f>K5*10</f>
        <v>1390</v>
      </c>
    </row>
    <row r="6" spans="1:13" x14ac:dyDescent="0.25">
      <c r="A6" t="s">
        <v>9</v>
      </c>
      <c r="B6">
        <v>6</v>
      </c>
      <c r="C6" t="s">
        <v>8</v>
      </c>
      <c r="E6">
        <v>0.1963</v>
      </c>
      <c r="F6">
        <v>0.05</v>
      </c>
      <c r="M6" s="5"/>
    </row>
    <row r="7" spans="1:13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H7" t="s">
        <v>62</v>
      </c>
      <c r="K7">
        <f>F8+F9+F13</f>
        <v>0.55000000000000004</v>
      </c>
      <c r="M7" s="5">
        <f>K7*10</f>
        <v>5.5</v>
      </c>
    </row>
    <row r="8" spans="1:13" x14ac:dyDescent="0.25">
      <c r="A8" t="s">
        <v>10</v>
      </c>
      <c r="B8">
        <v>9</v>
      </c>
      <c r="C8" t="s">
        <v>8</v>
      </c>
      <c r="E8">
        <v>0.44180000000000003</v>
      </c>
      <c r="F8">
        <v>0.17</v>
      </c>
      <c r="H8" t="s">
        <v>63</v>
      </c>
      <c r="K8">
        <f>F6+F7+F10+F14+F15+F17+F18</f>
        <v>0.64</v>
      </c>
      <c r="M8" s="5">
        <f>K8*10</f>
        <v>6.4</v>
      </c>
    </row>
    <row r="9" spans="1:13" x14ac:dyDescent="0.25">
      <c r="A9" t="s">
        <v>10</v>
      </c>
      <c r="B9">
        <v>9</v>
      </c>
      <c r="C9" t="s">
        <v>8</v>
      </c>
      <c r="E9">
        <v>0.44180000000000003</v>
      </c>
      <c r="F9">
        <v>0.17</v>
      </c>
      <c r="M9" s="5"/>
    </row>
    <row r="10" spans="1:13" x14ac:dyDescent="0.25">
      <c r="A10" t="s">
        <v>89</v>
      </c>
      <c r="B10">
        <v>8</v>
      </c>
      <c r="C10" t="s">
        <v>8</v>
      </c>
      <c r="E10">
        <v>0.34910000000000002</v>
      </c>
      <c r="F10">
        <v>0.12</v>
      </c>
      <c r="H10" t="s">
        <v>45</v>
      </c>
      <c r="K10">
        <f>E8+E9+E11+E12+E13</f>
        <v>4.4016000000000002</v>
      </c>
      <c r="M10" s="5">
        <f>K10*10</f>
        <v>44.016000000000005</v>
      </c>
    </row>
    <row r="11" spans="1:13" x14ac:dyDescent="0.25">
      <c r="A11" t="s">
        <v>10</v>
      </c>
      <c r="B11">
        <v>16</v>
      </c>
      <c r="C11">
        <v>0.5</v>
      </c>
      <c r="D11">
        <v>53</v>
      </c>
      <c r="E11">
        <v>1.3963000000000001</v>
      </c>
      <c r="H11" t="s">
        <v>46</v>
      </c>
      <c r="K11">
        <f>E4+E5+E16</f>
        <v>2.3561999999999999</v>
      </c>
      <c r="M11" s="5">
        <f>K11*10</f>
        <v>23.561999999999998</v>
      </c>
    </row>
    <row r="12" spans="1:13" x14ac:dyDescent="0.25">
      <c r="A12" t="s">
        <v>10</v>
      </c>
      <c r="B12">
        <v>17</v>
      </c>
      <c r="C12">
        <v>0.5</v>
      </c>
      <c r="D12">
        <v>60</v>
      </c>
      <c r="E12">
        <v>1.5763</v>
      </c>
      <c r="H12" t="s">
        <v>47</v>
      </c>
      <c r="K12">
        <f>E6+E7+E14+E15+E18</f>
        <v>1.4508000000000001</v>
      </c>
      <c r="M12" s="5">
        <f>K12*10</f>
        <v>14.508000000000001</v>
      </c>
    </row>
    <row r="13" spans="1:13" x14ac:dyDescent="0.25">
      <c r="A13" t="s">
        <v>10</v>
      </c>
      <c r="B13">
        <v>10</v>
      </c>
      <c r="C13" t="s">
        <v>8</v>
      </c>
      <c r="E13">
        <v>0.5454</v>
      </c>
      <c r="F13">
        <v>0.21</v>
      </c>
      <c r="H13" t="s">
        <v>117</v>
      </c>
      <c r="K13">
        <f>E3+E17</f>
        <v>0.85630000000000006</v>
      </c>
      <c r="M13" s="5">
        <f>K13*10</f>
        <v>8.5630000000000006</v>
      </c>
    </row>
    <row r="14" spans="1:13" x14ac:dyDescent="0.25">
      <c r="A14" t="s">
        <v>9</v>
      </c>
      <c r="B14">
        <v>9</v>
      </c>
      <c r="C14" t="s">
        <v>8</v>
      </c>
      <c r="E14">
        <v>0.44180000000000003</v>
      </c>
      <c r="F14">
        <v>0.17</v>
      </c>
    </row>
    <row r="15" spans="1:13" x14ac:dyDescent="0.25">
      <c r="A15" t="s">
        <v>9</v>
      </c>
      <c r="B15">
        <v>8</v>
      </c>
      <c r="C15" t="s">
        <v>8</v>
      </c>
      <c r="E15">
        <v>0.34910000000000002</v>
      </c>
      <c r="F15">
        <v>0.12</v>
      </c>
      <c r="H15" t="s">
        <v>229</v>
      </c>
    </row>
    <row r="16" spans="1:13" x14ac:dyDescent="0.25">
      <c r="A16" t="s">
        <v>11</v>
      </c>
      <c r="B16">
        <v>12</v>
      </c>
      <c r="C16">
        <v>1</v>
      </c>
      <c r="D16">
        <v>56</v>
      </c>
      <c r="E16">
        <v>0.78539999999999999</v>
      </c>
      <c r="H16" t="s">
        <v>10</v>
      </c>
      <c r="I16">
        <f>AVERAGE(B8,B9,B11,B12,B13)</f>
        <v>12.2</v>
      </c>
    </row>
    <row r="17" spans="1:9" x14ac:dyDescent="0.25">
      <c r="A17" t="s">
        <v>89</v>
      </c>
      <c r="B17">
        <v>6</v>
      </c>
      <c r="C17" t="s">
        <v>8</v>
      </c>
      <c r="E17">
        <v>0.1963</v>
      </c>
      <c r="F17">
        <v>0.05</v>
      </c>
      <c r="H17" t="s">
        <v>11</v>
      </c>
      <c r="I17">
        <f>AVERAGE(B4,B5,B16)</f>
        <v>12</v>
      </c>
    </row>
    <row r="18" spans="1:9" x14ac:dyDescent="0.25">
      <c r="A18" t="s">
        <v>9</v>
      </c>
      <c r="B18">
        <v>7</v>
      </c>
      <c r="C18" t="s">
        <v>8</v>
      </c>
      <c r="E18">
        <v>0.26729999999999998</v>
      </c>
      <c r="F18">
        <v>0.08</v>
      </c>
      <c r="H18" t="s">
        <v>9</v>
      </c>
      <c r="I18">
        <f>AVERAGE(B6,B7,B14,B15,B18)</f>
        <v>7.2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F1BB-6C3E-405C-9053-D42FAB03F6FD}">
  <dimension ref="A1:M23"/>
  <sheetViews>
    <sheetView topLeftCell="A2" workbookViewId="0">
      <selection activeCell="L21" sqref="L21"/>
    </sheetView>
  </sheetViews>
  <sheetFormatPr defaultRowHeight="15" x14ac:dyDescent="0.25"/>
  <sheetData>
    <row r="1" spans="1:13" x14ac:dyDescent="0.25">
      <c r="A1" t="s">
        <v>142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11</v>
      </c>
      <c r="C3" t="s">
        <v>8</v>
      </c>
      <c r="E3">
        <v>0.66</v>
      </c>
      <c r="F3">
        <v>0.25</v>
      </c>
      <c r="H3" t="s">
        <v>90</v>
      </c>
      <c r="K3">
        <f>D14+D19</f>
        <v>1573</v>
      </c>
      <c r="M3" s="5">
        <f>K3*10</f>
        <v>15730</v>
      </c>
    </row>
    <row r="4" spans="1:13" x14ac:dyDescent="0.25">
      <c r="A4" t="s">
        <v>10</v>
      </c>
      <c r="B4">
        <v>12</v>
      </c>
      <c r="C4">
        <v>0.5</v>
      </c>
      <c r="D4">
        <v>28</v>
      </c>
      <c r="E4">
        <v>0.78539999999999999</v>
      </c>
      <c r="H4" t="s">
        <v>41</v>
      </c>
      <c r="K4">
        <f>D4+D20</f>
        <v>73</v>
      </c>
      <c r="M4" s="5">
        <f>K4*10</f>
        <v>730</v>
      </c>
    </row>
    <row r="5" spans="1:13" x14ac:dyDescent="0.25">
      <c r="A5" t="s">
        <v>11</v>
      </c>
      <c r="B5">
        <v>13</v>
      </c>
      <c r="C5">
        <v>1</v>
      </c>
      <c r="D5">
        <v>67</v>
      </c>
      <c r="E5">
        <v>0.92179999999999995</v>
      </c>
      <c r="H5" t="s">
        <v>68</v>
      </c>
      <c r="K5">
        <f>D5+D17</f>
        <v>231</v>
      </c>
      <c r="M5" s="5">
        <f>K5*10</f>
        <v>2310</v>
      </c>
    </row>
    <row r="6" spans="1:13" x14ac:dyDescent="0.25">
      <c r="A6" t="s">
        <v>92</v>
      </c>
      <c r="B6">
        <v>9</v>
      </c>
      <c r="C6" t="s">
        <v>8</v>
      </c>
      <c r="E6">
        <v>0.44180000000000003</v>
      </c>
      <c r="F6">
        <v>0.17</v>
      </c>
      <c r="H6" t="s">
        <v>166</v>
      </c>
      <c r="K6">
        <f>D18</f>
        <v>56</v>
      </c>
      <c r="M6" s="5">
        <f>K6*10</f>
        <v>560</v>
      </c>
    </row>
    <row r="7" spans="1:13" x14ac:dyDescent="0.25">
      <c r="A7" t="s">
        <v>10</v>
      </c>
      <c r="B7">
        <v>8</v>
      </c>
      <c r="C7" t="s">
        <v>8</v>
      </c>
      <c r="E7">
        <v>0.34910000000000002</v>
      </c>
      <c r="F7">
        <v>0.12</v>
      </c>
      <c r="M7" s="5"/>
    </row>
    <row r="8" spans="1:13" x14ac:dyDescent="0.25">
      <c r="A8" t="s">
        <v>9</v>
      </c>
      <c r="B8">
        <v>6</v>
      </c>
      <c r="C8" t="s">
        <v>8</v>
      </c>
      <c r="E8">
        <v>0.1963</v>
      </c>
      <c r="F8">
        <v>0.05</v>
      </c>
      <c r="H8" t="s">
        <v>62</v>
      </c>
      <c r="K8">
        <f>F3+F7+F10+F12+F16+F21+F22+F23</f>
        <v>1.1299999999999999</v>
      </c>
      <c r="M8" s="5">
        <f>K8*10</f>
        <v>11.299999999999999</v>
      </c>
    </row>
    <row r="9" spans="1:13" x14ac:dyDescent="0.25">
      <c r="A9" t="s">
        <v>9</v>
      </c>
      <c r="B9">
        <v>8</v>
      </c>
      <c r="C9" t="s">
        <v>8</v>
      </c>
      <c r="E9">
        <v>0.34910000000000002</v>
      </c>
      <c r="F9">
        <v>0.12</v>
      </c>
      <c r="H9" t="s">
        <v>63</v>
      </c>
      <c r="K9">
        <f>F6+F8+F9+F11+F13+F15</f>
        <v>0.56000000000000005</v>
      </c>
      <c r="M9" s="5">
        <f>K9*10</f>
        <v>5.6000000000000005</v>
      </c>
    </row>
    <row r="10" spans="1:13" x14ac:dyDescent="0.25">
      <c r="A10" t="s">
        <v>10</v>
      </c>
      <c r="B10">
        <v>8</v>
      </c>
      <c r="C10" t="s">
        <v>8</v>
      </c>
      <c r="E10">
        <v>0.34910000000000002</v>
      </c>
      <c r="F10">
        <v>0.12</v>
      </c>
      <c r="M10" s="5"/>
    </row>
    <row r="11" spans="1:13" x14ac:dyDescent="0.25">
      <c r="A11" t="s">
        <v>9</v>
      </c>
      <c r="B11">
        <v>8</v>
      </c>
      <c r="C11" t="s">
        <v>8</v>
      </c>
      <c r="E11">
        <v>0.34910000000000002</v>
      </c>
      <c r="F11">
        <v>0.12</v>
      </c>
      <c r="H11" t="s">
        <v>81</v>
      </c>
      <c r="K11">
        <f>E14+E19</f>
        <v>7.7012999999999998</v>
      </c>
      <c r="M11" s="5">
        <f t="shared" ref="M11:M16" si="0">K11*10</f>
        <v>77.013000000000005</v>
      </c>
    </row>
    <row r="12" spans="1:13" x14ac:dyDescent="0.25">
      <c r="A12" t="s">
        <v>10</v>
      </c>
      <c r="B12">
        <v>7</v>
      </c>
      <c r="C12" t="s">
        <v>8</v>
      </c>
      <c r="E12">
        <v>0.26729999999999998</v>
      </c>
      <c r="F12">
        <v>0.08</v>
      </c>
      <c r="H12" t="s">
        <v>45</v>
      </c>
      <c r="K12">
        <f>E3+E4+E7+E10+E12+E16+E21+E20+E22+E23</f>
        <v>5.2907999999999999</v>
      </c>
      <c r="M12" s="5">
        <f t="shared" si="0"/>
        <v>52.908000000000001</v>
      </c>
    </row>
    <row r="13" spans="1:13" x14ac:dyDescent="0.25">
      <c r="A13" t="s">
        <v>11</v>
      </c>
      <c r="B13">
        <v>6</v>
      </c>
      <c r="C13" t="s">
        <v>8</v>
      </c>
      <c r="E13">
        <v>0.1963</v>
      </c>
      <c r="F13">
        <v>0.05</v>
      </c>
      <c r="H13" t="s">
        <v>46</v>
      </c>
      <c r="K13">
        <f>E5+E13+E17</f>
        <v>2.6943999999999999</v>
      </c>
      <c r="M13" s="5">
        <f t="shared" si="0"/>
        <v>26.943999999999999</v>
      </c>
    </row>
    <row r="14" spans="1:13" x14ac:dyDescent="0.25">
      <c r="A14" t="s">
        <v>7</v>
      </c>
      <c r="B14">
        <v>34</v>
      </c>
      <c r="C14">
        <v>3</v>
      </c>
      <c r="D14">
        <v>1383</v>
      </c>
      <c r="E14">
        <v>6.3049999999999997</v>
      </c>
      <c r="H14" t="s">
        <v>47</v>
      </c>
      <c r="K14">
        <f>E8+E9+E11</f>
        <v>0.89450000000000007</v>
      </c>
      <c r="M14" s="5">
        <f t="shared" si="0"/>
        <v>8.9450000000000003</v>
      </c>
    </row>
    <row r="15" spans="1:13" x14ac:dyDescent="0.25">
      <c r="A15" t="s">
        <v>79</v>
      </c>
      <c r="B15">
        <v>6</v>
      </c>
      <c r="C15" t="s">
        <v>8</v>
      </c>
      <c r="E15">
        <v>0.1963</v>
      </c>
      <c r="F15">
        <v>0.05</v>
      </c>
      <c r="H15" t="s">
        <v>87</v>
      </c>
      <c r="K15">
        <f>E18</f>
        <v>0.78539999999999999</v>
      </c>
      <c r="M15" s="5">
        <f t="shared" si="0"/>
        <v>7.8540000000000001</v>
      </c>
    </row>
    <row r="16" spans="1:13" x14ac:dyDescent="0.25">
      <c r="A16" t="s">
        <v>10</v>
      </c>
      <c r="B16">
        <v>7</v>
      </c>
      <c r="C16" t="s">
        <v>8</v>
      </c>
      <c r="E16">
        <v>0.26729999999999998</v>
      </c>
      <c r="F16">
        <v>0.08</v>
      </c>
      <c r="H16" t="s">
        <v>93</v>
      </c>
      <c r="K16">
        <f>E6</f>
        <v>0.44180000000000003</v>
      </c>
      <c r="M16" s="5">
        <f t="shared" si="0"/>
        <v>4.4180000000000001</v>
      </c>
    </row>
    <row r="17" spans="1:9" x14ac:dyDescent="0.25">
      <c r="A17" t="s">
        <v>11</v>
      </c>
      <c r="B17">
        <v>17</v>
      </c>
      <c r="C17">
        <v>1.5</v>
      </c>
      <c r="D17">
        <v>164</v>
      </c>
      <c r="E17">
        <v>1.5763</v>
      </c>
    </row>
    <row r="18" spans="1:9" x14ac:dyDescent="0.25">
      <c r="A18" t="s">
        <v>29</v>
      </c>
      <c r="B18">
        <v>12</v>
      </c>
      <c r="C18">
        <v>1</v>
      </c>
      <c r="D18">
        <v>56</v>
      </c>
      <c r="E18">
        <v>0.78539999999999999</v>
      </c>
      <c r="H18" t="s">
        <v>228</v>
      </c>
    </row>
    <row r="19" spans="1:9" x14ac:dyDescent="0.25">
      <c r="A19" t="s">
        <v>7</v>
      </c>
      <c r="B19">
        <v>16</v>
      </c>
      <c r="C19">
        <v>2</v>
      </c>
      <c r="D19">
        <v>190</v>
      </c>
      <c r="E19">
        <v>1.3963000000000001</v>
      </c>
      <c r="H19" t="s">
        <v>7</v>
      </c>
      <c r="I19">
        <f>AVERAGE(B14,B19)</f>
        <v>25</v>
      </c>
    </row>
    <row r="20" spans="1:9" x14ac:dyDescent="0.25">
      <c r="A20" t="s">
        <v>10</v>
      </c>
      <c r="B20">
        <v>15</v>
      </c>
      <c r="C20">
        <v>0.5</v>
      </c>
      <c r="D20">
        <v>45</v>
      </c>
      <c r="E20">
        <v>1.2272000000000001</v>
      </c>
      <c r="H20" t="s">
        <v>10</v>
      </c>
      <c r="I20">
        <f>AVERAGE(B3,B4,B7,B10,B12,B16,B20,B21,B22,B23)</f>
        <v>9.4</v>
      </c>
    </row>
    <row r="21" spans="1:9" x14ac:dyDescent="0.25">
      <c r="A21" t="s">
        <v>10</v>
      </c>
      <c r="B21">
        <v>13</v>
      </c>
      <c r="C21" t="s">
        <v>8</v>
      </c>
      <c r="E21">
        <v>0.92179999999999995</v>
      </c>
      <c r="F21">
        <v>0.35</v>
      </c>
      <c r="H21" t="s">
        <v>11</v>
      </c>
      <c r="I21">
        <f>AVERAGE(B17,B13,B5)</f>
        <v>12</v>
      </c>
    </row>
    <row r="22" spans="1:9" x14ac:dyDescent="0.25">
      <c r="A22" t="s">
        <v>10</v>
      </c>
      <c r="B22">
        <v>6</v>
      </c>
      <c r="C22" t="s">
        <v>8</v>
      </c>
      <c r="E22">
        <v>0.1963</v>
      </c>
      <c r="F22">
        <v>0.05</v>
      </c>
    </row>
    <row r="23" spans="1:9" x14ac:dyDescent="0.25">
      <c r="A23" t="s">
        <v>10</v>
      </c>
      <c r="B23">
        <v>7</v>
      </c>
      <c r="C23" t="s">
        <v>8</v>
      </c>
      <c r="E23">
        <v>0.26729999999999998</v>
      </c>
      <c r="F23">
        <v>0.08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12A7-C79A-4E81-AAE9-5D36CAD86FEA}">
  <dimension ref="A1:M12"/>
  <sheetViews>
    <sheetView workbookViewId="0">
      <selection activeCell="I13" sqref="I13"/>
    </sheetView>
  </sheetViews>
  <sheetFormatPr defaultRowHeight="15" x14ac:dyDescent="0.25"/>
  <sheetData>
    <row r="1" spans="1:13" x14ac:dyDescent="0.25">
      <c r="A1" t="s">
        <v>143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40</v>
      </c>
      <c r="C3">
        <v>2</v>
      </c>
      <c r="D3">
        <v>1403</v>
      </c>
      <c r="E3">
        <v>8.7265999999999995</v>
      </c>
      <c r="H3" t="s">
        <v>90</v>
      </c>
      <c r="K3">
        <f>D3+D4+D6+D7+D8</f>
        <v>2109</v>
      </c>
      <c r="M3" s="5">
        <f>K3*10</f>
        <v>21090</v>
      </c>
    </row>
    <row r="4" spans="1:13" x14ac:dyDescent="0.25">
      <c r="A4" t="s">
        <v>7</v>
      </c>
      <c r="B4">
        <v>10</v>
      </c>
      <c r="C4">
        <v>2.5</v>
      </c>
      <c r="D4">
        <v>72</v>
      </c>
      <c r="E4">
        <v>0.5454</v>
      </c>
      <c r="H4" t="s">
        <v>41</v>
      </c>
      <c r="K4">
        <f>D9</f>
        <v>41</v>
      </c>
      <c r="M4" s="5">
        <f>K4*10</f>
        <v>410</v>
      </c>
    </row>
    <row r="5" spans="1:13" x14ac:dyDescent="0.25">
      <c r="A5" t="s">
        <v>10</v>
      </c>
      <c r="B5">
        <v>8</v>
      </c>
      <c r="C5" t="s">
        <v>8</v>
      </c>
      <c r="E5">
        <v>0.34910000000000002</v>
      </c>
      <c r="F5">
        <v>0.12</v>
      </c>
      <c r="M5" s="5"/>
    </row>
    <row r="6" spans="1:13" x14ac:dyDescent="0.25">
      <c r="A6" t="s">
        <v>7</v>
      </c>
      <c r="B6">
        <v>15</v>
      </c>
      <c r="C6">
        <v>1</v>
      </c>
      <c r="D6">
        <v>98</v>
      </c>
      <c r="E6">
        <v>1.2272000000000001</v>
      </c>
      <c r="H6" t="s">
        <v>62</v>
      </c>
      <c r="K6">
        <f>F5</f>
        <v>0.12</v>
      </c>
      <c r="M6" s="5">
        <f>K6*10</f>
        <v>1.2</v>
      </c>
    </row>
    <row r="7" spans="1:13" x14ac:dyDescent="0.25">
      <c r="A7" t="s">
        <v>7</v>
      </c>
      <c r="B7">
        <v>20</v>
      </c>
      <c r="C7">
        <v>2</v>
      </c>
      <c r="D7">
        <v>314</v>
      </c>
      <c r="E7">
        <v>2.1817000000000002</v>
      </c>
      <c r="M7" s="5"/>
    </row>
    <row r="8" spans="1:13" x14ac:dyDescent="0.25">
      <c r="A8" t="s">
        <v>7</v>
      </c>
      <c r="B8">
        <v>19</v>
      </c>
      <c r="C8">
        <v>1.5</v>
      </c>
      <c r="D8">
        <v>222</v>
      </c>
      <c r="E8">
        <v>1.9689000000000001</v>
      </c>
      <c r="H8" t="s">
        <v>81</v>
      </c>
      <c r="K8">
        <f>E3+E4+E6+E7+E8</f>
        <v>14.649800000000001</v>
      </c>
      <c r="M8" s="5">
        <f>K8*10</f>
        <v>146.49800000000002</v>
      </c>
    </row>
    <row r="9" spans="1:13" x14ac:dyDescent="0.25">
      <c r="A9" t="s">
        <v>10</v>
      </c>
      <c r="B9">
        <v>14</v>
      </c>
      <c r="C9">
        <v>0.5</v>
      </c>
      <c r="D9">
        <v>41</v>
      </c>
      <c r="E9">
        <v>1.069</v>
      </c>
      <c r="H9" t="s">
        <v>45</v>
      </c>
      <c r="K9">
        <f>E5+E9</f>
        <v>1.4180999999999999</v>
      </c>
      <c r="M9" s="5">
        <f>K9*10</f>
        <v>14.180999999999999</v>
      </c>
    </row>
    <row r="11" spans="1:13" x14ac:dyDescent="0.25">
      <c r="H11" t="s">
        <v>228</v>
      </c>
    </row>
    <row r="12" spans="1:13" x14ac:dyDescent="0.25">
      <c r="H12" t="s">
        <v>7</v>
      </c>
      <c r="I12">
        <f>AVERAGE(B3,B4,B6,B7,B8)</f>
        <v>20.8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6417-72D9-482F-A443-2F047A76F969}">
  <dimension ref="A1:M15"/>
  <sheetViews>
    <sheetView workbookViewId="0">
      <selection activeCell="K16" sqref="K16"/>
    </sheetView>
  </sheetViews>
  <sheetFormatPr defaultRowHeight="15" x14ac:dyDescent="0.25"/>
  <sheetData>
    <row r="1" spans="1:13" x14ac:dyDescent="0.25">
      <c r="A1" t="s">
        <v>23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21</v>
      </c>
      <c r="C3">
        <v>3</v>
      </c>
      <c r="D3">
        <v>478</v>
      </c>
      <c r="E3">
        <v>2.4053</v>
      </c>
      <c r="H3" t="s">
        <v>57</v>
      </c>
      <c r="K3">
        <f>D3+D4+D10</f>
        <v>1542</v>
      </c>
      <c r="M3" s="2">
        <f>K3*10</f>
        <v>15420</v>
      </c>
    </row>
    <row r="4" spans="1:13" x14ac:dyDescent="0.25">
      <c r="A4" t="s">
        <v>7</v>
      </c>
      <c r="B4">
        <v>23</v>
      </c>
      <c r="C4">
        <v>3</v>
      </c>
      <c r="D4">
        <v>586</v>
      </c>
      <c r="E4">
        <v>2.8852000000000002</v>
      </c>
      <c r="M4" s="2"/>
    </row>
    <row r="5" spans="1:13" x14ac:dyDescent="0.25">
      <c r="A5" t="s">
        <v>9</v>
      </c>
      <c r="B5">
        <v>6</v>
      </c>
      <c r="C5" t="s">
        <v>8</v>
      </c>
      <c r="E5">
        <v>0.1963</v>
      </c>
      <c r="F5">
        <v>0.05</v>
      </c>
      <c r="H5" t="s">
        <v>54</v>
      </c>
      <c r="K5">
        <f>F6+F7+F8+F9</f>
        <v>0.8899999999999999</v>
      </c>
      <c r="M5" s="2">
        <f>K5*10</f>
        <v>8.8999999999999986</v>
      </c>
    </row>
    <row r="6" spans="1:13" x14ac:dyDescent="0.25">
      <c r="A6" t="s">
        <v>10</v>
      </c>
      <c r="B6">
        <v>8</v>
      </c>
      <c r="C6" t="s">
        <v>8</v>
      </c>
      <c r="E6">
        <v>0.34910000000000002</v>
      </c>
      <c r="F6">
        <v>0.12</v>
      </c>
      <c r="H6" t="s">
        <v>55</v>
      </c>
      <c r="K6">
        <f>F5+F11</f>
        <v>0.26</v>
      </c>
      <c r="M6" s="2">
        <f>K6*10</f>
        <v>2.6</v>
      </c>
    </row>
    <row r="7" spans="1:13" x14ac:dyDescent="0.25">
      <c r="A7" t="s">
        <v>10</v>
      </c>
      <c r="B7">
        <v>10</v>
      </c>
      <c r="C7" t="s">
        <v>8</v>
      </c>
      <c r="E7">
        <v>0.5454</v>
      </c>
      <c r="F7">
        <v>0.21</v>
      </c>
      <c r="H7" s="3"/>
      <c r="I7" s="3"/>
      <c r="J7" s="3"/>
      <c r="K7" s="3"/>
      <c r="M7" s="2"/>
    </row>
    <row r="8" spans="1:13" x14ac:dyDescent="0.25">
      <c r="A8" t="s">
        <v>7</v>
      </c>
      <c r="B8">
        <v>10</v>
      </c>
      <c r="C8" t="s">
        <v>8</v>
      </c>
      <c r="E8">
        <v>0.5454</v>
      </c>
      <c r="F8">
        <v>0.21</v>
      </c>
      <c r="H8" s="3" t="s">
        <v>44</v>
      </c>
      <c r="I8" s="3"/>
      <c r="J8" s="3"/>
      <c r="K8" s="3">
        <f>E3+E4+E8+E10</f>
        <v>8.2411999999999992</v>
      </c>
      <c r="M8" s="2">
        <f>K8*10</f>
        <v>82.411999999999992</v>
      </c>
    </row>
    <row r="9" spans="1:13" x14ac:dyDescent="0.25">
      <c r="A9" t="s">
        <v>10</v>
      </c>
      <c r="B9">
        <v>13</v>
      </c>
      <c r="C9" t="s">
        <v>8</v>
      </c>
      <c r="E9">
        <v>0.92179999999999995</v>
      </c>
      <c r="F9">
        <v>0.35</v>
      </c>
      <c r="H9" s="3" t="s">
        <v>45</v>
      </c>
      <c r="I9" s="3"/>
      <c r="J9" s="3"/>
      <c r="K9" s="3">
        <f>E6+E7+E9</f>
        <v>1.8163</v>
      </c>
      <c r="M9" s="2">
        <f>K9*10</f>
        <v>18.163</v>
      </c>
    </row>
    <row r="10" spans="1:13" x14ac:dyDescent="0.25">
      <c r="A10" t="s">
        <v>7</v>
      </c>
      <c r="B10">
        <v>21</v>
      </c>
      <c r="C10">
        <v>3</v>
      </c>
      <c r="D10">
        <v>478</v>
      </c>
      <c r="E10">
        <v>2.4053</v>
      </c>
      <c r="H10" s="3" t="s">
        <v>47</v>
      </c>
      <c r="K10">
        <f>E5+E11</f>
        <v>0.74170000000000003</v>
      </c>
      <c r="M10" s="2">
        <f>K10*10</f>
        <v>7.4169999999999998</v>
      </c>
    </row>
    <row r="11" spans="1:13" x14ac:dyDescent="0.25">
      <c r="A11" t="s">
        <v>9</v>
      </c>
      <c r="B11">
        <v>10</v>
      </c>
      <c r="C11" t="s">
        <v>8</v>
      </c>
      <c r="E11">
        <v>0.5454</v>
      </c>
      <c r="F11">
        <v>0.21</v>
      </c>
    </row>
    <row r="12" spans="1:13" x14ac:dyDescent="0.25">
      <c r="H12" t="s">
        <v>228</v>
      </c>
    </row>
    <row r="13" spans="1:13" x14ac:dyDescent="0.25">
      <c r="H13" t="s">
        <v>7</v>
      </c>
      <c r="I13">
        <f>AVERAGE(B3,B4,B8,B10)</f>
        <v>18.75</v>
      </c>
    </row>
    <row r="14" spans="1:13" x14ac:dyDescent="0.25">
      <c r="H14" t="s">
        <v>10</v>
      </c>
      <c r="I14">
        <f>AVERAGE(B6,B7,B9)</f>
        <v>10.333333333333334</v>
      </c>
    </row>
    <row r="15" spans="1:13" x14ac:dyDescent="0.25">
      <c r="H15" t="s">
        <v>9</v>
      </c>
      <c r="I15">
        <f>AVERAGE(B5,B11)</f>
        <v>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73E5-2027-4641-BD2C-C9E779DE4097}">
  <dimension ref="A1:M15"/>
  <sheetViews>
    <sheetView topLeftCell="A4" workbookViewId="0">
      <selection activeCell="I16" sqref="I16"/>
    </sheetView>
  </sheetViews>
  <sheetFormatPr defaultRowHeight="15" x14ac:dyDescent="0.25"/>
  <sheetData>
    <row r="1" spans="1:13" x14ac:dyDescent="0.25">
      <c r="A1" t="s">
        <v>144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9</v>
      </c>
      <c r="B3">
        <v>8</v>
      </c>
      <c r="C3" t="s">
        <v>8</v>
      </c>
      <c r="E3">
        <v>0.34910000000000002</v>
      </c>
      <c r="F3">
        <v>0.12</v>
      </c>
      <c r="H3" t="s">
        <v>68</v>
      </c>
      <c r="K3">
        <f>D4+D7+D9+D14</f>
        <v>125</v>
      </c>
      <c r="M3" s="5">
        <f>K3*10</f>
        <v>1250</v>
      </c>
    </row>
    <row r="4" spans="1:13" x14ac:dyDescent="0.25">
      <c r="A4" t="s">
        <v>11</v>
      </c>
      <c r="B4">
        <v>12</v>
      </c>
      <c r="C4">
        <v>0.5</v>
      </c>
      <c r="D4">
        <v>28</v>
      </c>
      <c r="E4">
        <v>0.78539999999999999</v>
      </c>
      <c r="H4" t="s">
        <v>41</v>
      </c>
      <c r="K4">
        <f>D8+D12+D13</f>
        <v>455</v>
      </c>
      <c r="M4" s="5">
        <f>K4*10</f>
        <v>4550</v>
      </c>
    </row>
    <row r="5" spans="1:13" x14ac:dyDescent="0.25">
      <c r="A5" t="s">
        <v>11</v>
      </c>
      <c r="B5">
        <v>8</v>
      </c>
      <c r="C5" t="s">
        <v>8</v>
      </c>
      <c r="E5">
        <v>0.34910000000000002</v>
      </c>
      <c r="F5">
        <v>0.12</v>
      </c>
      <c r="M5" s="5"/>
    </row>
    <row r="6" spans="1:13" x14ac:dyDescent="0.25">
      <c r="A6" t="s">
        <v>10</v>
      </c>
      <c r="B6">
        <v>7</v>
      </c>
      <c r="C6" t="s">
        <v>8</v>
      </c>
      <c r="E6">
        <v>0.26729999999999998</v>
      </c>
      <c r="F6">
        <v>0.08</v>
      </c>
      <c r="H6" t="s">
        <v>62</v>
      </c>
      <c r="K6">
        <f>F6+F10+F11</f>
        <v>1.59</v>
      </c>
      <c r="M6" s="5">
        <f>K6*10</f>
        <v>15.9</v>
      </c>
    </row>
    <row r="7" spans="1:13" x14ac:dyDescent="0.25">
      <c r="A7" t="s">
        <v>11</v>
      </c>
      <c r="B7">
        <v>11</v>
      </c>
      <c r="C7">
        <v>0.5</v>
      </c>
      <c r="D7">
        <v>23</v>
      </c>
      <c r="E7">
        <v>0.66</v>
      </c>
      <c r="H7" t="s">
        <v>63</v>
      </c>
      <c r="K7">
        <f>F3+F5</f>
        <v>0.24</v>
      </c>
      <c r="M7" s="5">
        <f>K7*10</f>
        <v>2.4</v>
      </c>
    </row>
    <row r="8" spans="1:13" x14ac:dyDescent="0.25">
      <c r="A8" t="s">
        <v>10</v>
      </c>
      <c r="B8">
        <v>16</v>
      </c>
      <c r="C8">
        <v>1.5</v>
      </c>
      <c r="D8">
        <v>143</v>
      </c>
      <c r="E8">
        <v>1.3963000000000001</v>
      </c>
      <c r="M8" s="5"/>
    </row>
    <row r="9" spans="1:13" x14ac:dyDescent="0.25">
      <c r="A9" t="s">
        <v>11</v>
      </c>
      <c r="B9">
        <v>12</v>
      </c>
      <c r="C9">
        <v>1</v>
      </c>
      <c r="D9">
        <v>56</v>
      </c>
      <c r="E9">
        <v>0.78539999999999999</v>
      </c>
      <c r="H9" t="s">
        <v>46</v>
      </c>
      <c r="K9">
        <f>E4+E5+E7+E9+E14</f>
        <v>3.1253000000000002</v>
      </c>
      <c r="M9" s="5">
        <f>K9*10</f>
        <v>31.253</v>
      </c>
    </row>
    <row r="10" spans="1:13" x14ac:dyDescent="0.25">
      <c r="A10" t="s">
        <v>10</v>
      </c>
      <c r="B10">
        <v>20</v>
      </c>
      <c r="C10" t="s">
        <v>8</v>
      </c>
      <c r="E10">
        <v>2.1817000000000002</v>
      </c>
      <c r="F10">
        <v>1.3</v>
      </c>
      <c r="H10" t="s">
        <v>45</v>
      </c>
      <c r="K10">
        <f>E6+E8+E10+E11+E12+E13</f>
        <v>6.8560000000000008</v>
      </c>
      <c r="M10" s="5">
        <f>K10*10</f>
        <v>68.56</v>
      </c>
    </row>
    <row r="11" spans="1:13" x14ac:dyDescent="0.25">
      <c r="A11" t="s">
        <v>10</v>
      </c>
      <c r="B11">
        <v>10</v>
      </c>
      <c r="C11" t="s">
        <v>8</v>
      </c>
      <c r="E11">
        <v>0.5454</v>
      </c>
      <c r="F11">
        <v>0.21</v>
      </c>
      <c r="H11" t="s">
        <v>47</v>
      </c>
      <c r="K11">
        <f>E3</f>
        <v>0.34910000000000002</v>
      </c>
      <c r="M11" s="5">
        <f>K11*10</f>
        <v>3.4910000000000001</v>
      </c>
    </row>
    <row r="12" spans="1:13" x14ac:dyDescent="0.25">
      <c r="A12" t="s">
        <v>10</v>
      </c>
      <c r="B12">
        <v>14</v>
      </c>
      <c r="C12">
        <v>2</v>
      </c>
      <c r="D12">
        <v>132</v>
      </c>
      <c r="E12">
        <v>1.069</v>
      </c>
    </row>
    <row r="13" spans="1:13" x14ac:dyDescent="0.25">
      <c r="A13" t="s">
        <v>10</v>
      </c>
      <c r="B13">
        <v>16</v>
      </c>
      <c r="C13">
        <v>2</v>
      </c>
      <c r="D13">
        <v>180</v>
      </c>
      <c r="E13">
        <v>1.3963000000000001</v>
      </c>
      <c r="H13" t="s">
        <v>228</v>
      </c>
    </row>
    <row r="14" spans="1:13" x14ac:dyDescent="0.25">
      <c r="A14" t="s">
        <v>11</v>
      </c>
      <c r="B14">
        <v>10</v>
      </c>
      <c r="C14">
        <v>0.5</v>
      </c>
      <c r="D14">
        <v>18</v>
      </c>
      <c r="E14">
        <v>0.5454</v>
      </c>
      <c r="H14" t="s">
        <v>10</v>
      </c>
      <c r="I14">
        <f>AVERAGE(B6,B8,B10,B11,B12,B13)</f>
        <v>13.833333333333334</v>
      </c>
    </row>
    <row r="15" spans="1:13" x14ac:dyDescent="0.25">
      <c r="H15" t="s">
        <v>11</v>
      </c>
      <c r="I15">
        <f>AVERAGE(B4,B5,B7,B9,B14)</f>
        <v>10.6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3DF0-8691-461E-B4D1-F84C213F71AC}">
  <dimension ref="A1:M17"/>
  <sheetViews>
    <sheetView workbookViewId="0">
      <selection activeCell="I18" sqref="I18"/>
    </sheetView>
  </sheetViews>
  <sheetFormatPr defaultRowHeight="15" x14ac:dyDescent="0.25"/>
  <sheetData>
    <row r="1" spans="1:13" x14ac:dyDescent="0.25">
      <c r="A1" t="s">
        <v>145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165</v>
      </c>
    </row>
    <row r="3" spans="1:13" x14ac:dyDescent="0.25">
      <c r="A3" t="s">
        <v>10</v>
      </c>
      <c r="B3">
        <v>8</v>
      </c>
      <c r="C3" t="s">
        <v>8</v>
      </c>
      <c r="E3">
        <v>0.34910000000000002</v>
      </c>
      <c r="F3">
        <v>0.12</v>
      </c>
      <c r="H3" t="s">
        <v>90</v>
      </c>
      <c r="K3">
        <f>D5</f>
        <v>610</v>
      </c>
      <c r="M3" s="5">
        <f>K3*10</f>
        <v>6100</v>
      </c>
    </row>
    <row r="4" spans="1:13" x14ac:dyDescent="0.25">
      <c r="A4" t="s">
        <v>9</v>
      </c>
      <c r="B4">
        <v>8</v>
      </c>
      <c r="C4" t="s">
        <v>8</v>
      </c>
      <c r="E4">
        <v>0.34910000000000002</v>
      </c>
      <c r="F4">
        <v>0.12</v>
      </c>
      <c r="H4" t="s">
        <v>41</v>
      </c>
      <c r="K4">
        <f>D9+D10</f>
        <v>180</v>
      </c>
      <c r="M4" s="5">
        <f>K4*10</f>
        <v>1800</v>
      </c>
    </row>
    <row r="5" spans="1:13" x14ac:dyDescent="0.25">
      <c r="A5" t="s">
        <v>7</v>
      </c>
      <c r="B5">
        <v>25</v>
      </c>
      <c r="C5">
        <v>2.5</v>
      </c>
      <c r="D5">
        <v>610</v>
      </c>
      <c r="E5">
        <v>3.4087999999999998</v>
      </c>
      <c r="H5" t="s">
        <v>49</v>
      </c>
      <c r="K5">
        <f>D11+D15</f>
        <v>120</v>
      </c>
      <c r="M5" s="5">
        <f>K5*10</f>
        <v>1200</v>
      </c>
    </row>
    <row r="6" spans="1:13" x14ac:dyDescent="0.25">
      <c r="A6" t="s">
        <v>9</v>
      </c>
      <c r="B6">
        <v>8</v>
      </c>
      <c r="C6" t="s">
        <v>8</v>
      </c>
      <c r="E6">
        <v>0.34910000000000002</v>
      </c>
      <c r="F6">
        <v>0.12</v>
      </c>
      <c r="M6" s="5"/>
    </row>
    <row r="7" spans="1:13" x14ac:dyDescent="0.25">
      <c r="A7" t="s">
        <v>9</v>
      </c>
      <c r="B7">
        <v>10</v>
      </c>
      <c r="C7" t="s">
        <v>8</v>
      </c>
      <c r="E7">
        <v>0.5454</v>
      </c>
      <c r="F7">
        <v>0.21</v>
      </c>
      <c r="H7" t="s">
        <v>62</v>
      </c>
      <c r="K7">
        <f>F3+F8</f>
        <v>0.37</v>
      </c>
      <c r="M7" s="5">
        <f>K7*10</f>
        <v>3.7</v>
      </c>
    </row>
    <row r="8" spans="1:13" x14ac:dyDescent="0.25">
      <c r="A8" t="s">
        <v>10</v>
      </c>
      <c r="B8">
        <v>11</v>
      </c>
      <c r="C8" t="s">
        <v>8</v>
      </c>
      <c r="E8">
        <v>0.66</v>
      </c>
      <c r="F8">
        <v>0.25</v>
      </c>
      <c r="H8" t="s">
        <v>63</v>
      </c>
      <c r="K8">
        <f>F4+F6+F7+F12+F13+F14</f>
        <v>0.65999999999999992</v>
      </c>
      <c r="M8" s="5">
        <f>K8*10</f>
        <v>6.6</v>
      </c>
    </row>
    <row r="9" spans="1:13" x14ac:dyDescent="0.25">
      <c r="A9" t="s">
        <v>10</v>
      </c>
      <c r="B9">
        <v>12</v>
      </c>
      <c r="C9">
        <v>1</v>
      </c>
      <c r="D9">
        <v>56</v>
      </c>
      <c r="E9">
        <v>0.78539999999999999</v>
      </c>
      <c r="M9" s="5"/>
    </row>
    <row r="10" spans="1:13" x14ac:dyDescent="0.25">
      <c r="A10" t="s">
        <v>10</v>
      </c>
      <c r="B10">
        <v>15</v>
      </c>
      <c r="C10">
        <v>1.5</v>
      </c>
      <c r="D10">
        <v>124</v>
      </c>
      <c r="E10">
        <v>1.2272000000000001</v>
      </c>
      <c r="H10" t="s">
        <v>81</v>
      </c>
      <c r="K10">
        <f>E5</f>
        <v>3.4087999999999998</v>
      </c>
      <c r="M10" s="5">
        <f>K10*10</f>
        <v>34.088000000000001</v>
      </c>
    </row>
    <row r="11" spans="1:13" x14ac:dyDescent="0.25">
      <c r="A11" t="s">
        <v>9</v>
      </c>
      <c r="B11">
        <v>15</v>
      </c>
      <c r="C11">
        <v>1</v>
      </c>
      <c r="D11">
        <v>92</v>
      </c>
      <c r="E11">
        <v>1.2272000000000001</v>
      </c>
      <c r="H11" t="s">
        <v>45</v>
      </c>
      <c r="K11">
        <f>E3+E8+E9+E10</f>
        <v>3.0217000000000001</v>
      </c>
      <c r="M11" s="5">
        <f>K11*10</f>
        <v>30.216999999999999</v>
      </c>
    </row>
    <row r="12" spans="1:13" x14ac:dyDescent="0.25">
      <c r="A12" t="s">
        <v>9</v>
      </c>
      <c r="B12">
        <v>6</v>
      </c>
      <c r="C12" t="s">
        <v>8</v>
      </c>
      <c r="E12">
        <v>0.1963</v>
      </c>
      <c r="F12">
        <v>0.05</v>
      </c>
      <c r="H12" t="s">
        <v>47</v>
      </c>
      <c r="K12">
        <f>E4+E6+E7+E11+E12+E13+E14+E15</f>
        <v>3.9871000000000003</v>
      </c>
      <c r="M12" s="5">
        <f>K12*10</f>
        <v>39.871000000000002</v>
      </c>
    </row>
    <row r="13" spans="1:13" x14ac:dyDescent="0.25">
      <c r="A13" t="s">
        <v>9</v>
      </c>
      <c r="B13">
        <v>7</v>
      </c>
      <c r="C13" t="s">
        <v>8</v>
      </c>
      <c r="E13">
        <v>0.26729999999999998</v>
      </c>
      <c r="F13">
        <v>0.08</v>
      </c>
    </row>
    <row r="14" spans="1:13" x14ac:dyDescent="0.25">
      <c r="A14" t="s">
        <v>9</v>
      </c>
      <c r="B14">
        <v>7</v>
      </c>
      <c r="C14" t="s">
        <v>8</v>
      </c>
      <c r="E14">
        <v>0.26729999999999998</v>
      </c>
      <c r="F14">
        <v>0.08</v>
      </c>
      <c r="H14" t="s">
        <v>228</v>
      </c>
    </row>
    <row r="15" spans="1:13" x14ac:dyDescent="0.25">
      <c r="A15" t="s">
        <v>9</v>
      </c>
      <c r="B15">
        <v>12</v>
      </c>
      <c r="C15">
        <v>0.5</v>
      </c>
      <c r="D15">
        <v>28</v>
      </c>
      <c r="E15">
        <v>0.78539999999999999</v>
      </c>
      <c r="H15" t="s">
        <v>7</v>
      </c>
      <c r="I15">
        <f>AVERAGE(B5)</f>
        <v>25</v>
      </c>
    </row>
    <row r="16" spans="1:13" x14ac:dyDescent="0.25">
      <c r="H16" t="s">
        <v>10</v>
      </c>
      <c r="I16">
        <f>AVERAGE(B3,B8,B9,B10)</f>
        <v>11.5</v>
      </c>
    </row>
    <row r="17" spans="8:9" x14ac:dyDescent="0.25">
      <c r="H17" t="s">
        <v>9</v>
      </c>
      <c r="I17">
        <f>AVERAGE(B4,B6,B7,B11,B12,B13,B14,B15)</f>
        <v>9.125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46C3-52AD-45EB-9363-36D40F275573}">
  <dimension ref="A1:M13"/>
  <sheetViews>
    <sheetView workbookViewId="0">
      <selection activeCell="I14" sqref="I14"/>
    </sheetView>
  </sheetViews>
  <sheetFormatPr defaultRowHeight="15" x14ac:dyDescent="0.25"/>
  <sheetData>
    <row r="1" spans="1:13" x14ac:dyDescent="0.25">
      <c r="A1" t="s">
        <v>146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28</v>
      </c>
      <c r="C3">
        <v>2.5</v>
      </c>
      <c r="D3">
        <v>779</v>
      </c>
      <c r="E3">
        <v>4.2760999999999996</v>
      </c>
      <c r="H3" t="s">
        <v>90</v>
      </c>
      <c r="K3">
        <f>D3+D8</f>
        <v>1234</v>
      </c>
      <c r="M3" s="5">
        <f>K3*10</f>
        <v>12340</v>
      </c>
    </row>
    <row r="4" spans="1:13" x14ac:dyDescent="0.25">
      <c r="A4" t="s">
        <v>10</v>
      </c>
      <c r="B4">
        <v>19</v>
      </c>
      <c r="C4">
        <v>1.5</v>
      </c>
      <c r="D4">
        <v>209</v>
      </c>
      <c r="E4">
        <v>1.9689000000000001</v>
      </c>
      <c r="H4" t="s">
        <v>41</v>
      </c>
      <c r="K4">
        <f>D4+D5+D6+D7+D10+D11+D13</f>
        <v>1041</v>
      </c>
      <c r="M4" s="5">
        <f>K4*10</f>
        <v>10410</v>
      </c>
    </row>
    <row r="5" spans="1:13" x14ac:dyDescent="0.25">
      <c r="A5" t="s">
        <v>10</v>
      </c>
      <c r="B5">
        <v>10</v>
      </c>
      <c r="C5">
        <v>0.5</v>
      </c>
      <c r="D5">
        <v>18</v>
      </c>
      <c r="E5">
        <v>0.5454</v>
      </c>
      <c r="M5" s="5"/>
    </row>
    <row r="6" spans="1:13" x14ac:dyDescent="0.25">
      <c r="A6" t="s">
        <v>10</v>
      </c>
      <c r="B6">
        <v>12</v>
      </c>
      <c r="C6">
        <v>0.5</v>
      </c>
      <c r="D6">
        <v>28</v>
      </c>
      <c r="E6">
        <v>0.78539999999999999</v>
      </c>
      <c r="H6" t="s">
        <v>62</v>
      </c>
      <c r="K6">
        <f>F9+F12</f>
        <v>0.53</v>
      </c>
      <c r="M6" s="5">
        <f>K6*10</f>
        <v>5.3000000000000007</v>
      </c>
    </row>
    <row r="7" spans="1:13" x14ac:dyDescent="0.25">
      <c r="A7" t="s">
        <v>10</v>
      </c>
      <c r="B7">
        <v>11</v>
      </c>
      <c r="C7">
        <v>1.5</v>
      </c>
      <c r="D7">
        <v>61</v>
      </c>
      <c r="E7">
        <v>1.069</v>
      </c>
      <c r="M7" s="5"/>
    </row>
    <row r="8" spans="1:13" x14ac:dyDescent="0.25">
      <c r="A8" t="s">
        <v>7</v>
      </c>
      <c r="B8">
        <v>22</v>
      </c>
      <c r="C8">
        <v>2.5</v>
      </c>
      <c r="D8">
        <v>455</v>
      </c>
      <c r="E8">
        <v>2.6398000000000001</v>
      </c>
      <c r="H8" t="s">
        <v>81</v>
      </c>
      <c r="K8">
        <f>E3+E8</f>
        <v>6.9158999999999997</v>
      </c>
      <c r="M8" s="5">
        <f>K8*10</f>
        <v>69.158999999999992</v>
      </c>
    </row>
    <row r="9" spans="1:13" x14ac:dyDescent="0.25">
      <c r="A9" t="s">
        <v>10</v>
      </c>
      <c r="B9">
        <v>15</v>
      </c>
      <c r="C9" t="s">
        <v>8</v>
      </c>
      <c r="E9">
        <v>1.2272000000000001</v>
      </c>
      <c r="F9">
        <v>0.45</v>
      </c>
      <c r="H9" t="s">
        <v>45</v>
      </c>
      <c r="K9">
        <f>E4+E5+E6+E7+E9+E10+E11+E12+E13</f>
        <v>10.897400000000001</v>
      </c>
      <c r="M9" s="5">
        <f>K9*10</f>
        <v>108.97400000000002</v>
      </c>
    </row>
    <row r="10" spans="1:13" x14ac:dyDescent="0.25">
      <c r="A10" t="s">
        <v>10</v>
      </c>
      <c r="B10">
        <v>19</v>
      </c>
      <c r="C10">
        <v>2.5</v>
      </c>
      <c r="D10">
        <v>311</v>
      </c>
      <c r="E10">
        <v>1.9689000000000001</v>
      </c>
    </row>
    <row r="11" spans="1:13" x14ac:dyDescent="0.25">
      <c r="A11" t="s">
        <v>10</v>
      </c>
      <c r="B11">
        <v>11</v>
      </c>
      <c r="C11">
        <v>0.5</v>
      </c>
      <c r="D11">
        <v>23</v>
      </c>
      <c r="E11">
        <v>0.66</v>
      </c>
      <c r="H11" t="s">
        <v>228</v>
      </c>
    </row>
    <row r="12" spans="1:13" x14ac:dyDescent="0.25">
      <c r="A12" t="s">
        <v>10</v>
      </c>
      <c r="B12">
        <v>7</v>
      </c>
      <c r="C12" t="s">
        <v>8</v>
      </c>
      <c r="E12">
        <v>0.26729999999999998</v>
      </c>
      <c r="F12">
        <v>0.08</v>
      </c>
      <c r="H12" t="s">
        <v>7</v>
      </c>
      <c r="I12">
        <f>AVERAGE(B3,B8)</f>
        <v>25</v>
      </c>
    </row>
    <row r="13" spans="1:13" x14ac:dyDescent="0.25">
      <c r="A13" t="s">
        <v>10</v>
      </c>
      <c r="B13">
        <v>21</v>
      </c>
      <c r="C13">
        <v>2.5</v>
      </c>
      <c r="D13">
        <v>391</v>
      </c>
      <c r="E13">
        <v>2.4053</v>
      </c>
      <c r="H13" t="s">
        <v>10</v>
      </c>
      <c r="I13">
        <f>AVERAGE(B4,B5,B6,B7,B9,B10,B11,B12,B13)</f>
        <v>13.888888888888889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4D6B-D715-4932-B1FB-1E3B2405D1E3}">
  <dimension ref="A1:M15"/>
  <sheetViews>
    <sheetView workbookViewId="0">
      <selection activeCell="I16" sqref="I16"/>
    </sheetView>
  </sheetViews>
  <sheetFormatPr defaultRowHeight="15" x14ac:dyDescent="0.25"/>
  <sheetData>
    <row r="1" spans="1:13" x14ac:dyDescent="0.25">
      <c r="A1" t="s">
        <v>147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14</v>
      </c>
      <c r="C3">
        <v>2</v>
      </c>
      <c r="D3">
        <v>141</v>
      </c>
      <c r="E3">
        <v>1.069</v>
      </c>
      <c r="H3" t="s">
        <v>90</v>
      </c>
      <c r="K3">
        <f>D3+D7+D9+D11</f>
        <v>1376</v>
      </c>
      <c r="M3" s="5">
        <f>K3*10</f>
        <v>13760</v>
      </c>
    </row>
    <row r="4" spans="1:13" x14ac:dyDescent="0.25">
      <c r="A4" t="s">
        <v>9</v>
      </c>
      <c r="B4">
        <v>8</v>
      </c>
      <c r="C4" t="s">
        <v>8</v>
      </c>
      <c r="E4">
        <v>0.34910000000000002</v>
      </c>
      <c r="F4">
        <v>0.12</v>
      </c>
      <c r="H4" t="s">
        <v>41</v>
      </c>
      <c r="K4">
        <f>D6+D8+D10+D15</f>
        <v>447</v>
      </c>
      <c r="M4" s="5">
        <f>K4*10</f>
        <v>4470</v>
      </c>
    </row>
    <row r="5" spans="1:13" x14ac:dyDescent="0.25">
      <c r="A5" t="s">
        <v>10</v>
      </c>
      <c r="B5">
        <v>8</v>
      </c>
      <c r="C5" t="s">
        <v>8</v>
      </c>
      <c r="E5">
        <v>0.34910000000000002</v>
      </c>
      <c r="F5">
        <v>0.12</v>
      </c>
      <c r="M5" s="5"/>
    </row>
    <row r="6" spans="1:13" x14ac:dyDescent="0.25">
      <c r="A6" t="s">
        <v>10</v>
      </c>
      <c r="B6">
        <v>17</v>
      </c>
      <c r="C6">
        <v>1.5</v>
      </c>
      <c r="D6">
        <v>164</v>
      </c>
      <c r="E6">
        <v>1.5763</v>
      </c>
      <c r="H6" t="s">
        <v>62</v>
      </c>
      <c r="K6">
        <f>F5</f>
        <v>0.12</v>
      </c>
      <c r="M6" s="5">
        <f>K6*10</f>
        <v>1.2</v>
      </c>
    </row>
    <row r="7" spans="1:13" x14ac:dyDescent="0.25">
      <c r="A7" t="s">
        <v>7</v>
      </c>
      <c r="B7">
        <v>15</v>
      </c>
      <c r="C7">
        <v>1.5</v>
      </c>
      <c r="D7">
        <v>132</v>
      </c>
      <c r="E7">
        <v>1.2272000000000001</v>
      </c>
      <c r="H7" t="s">
        <v>63</v>
      </c>
      <c r="K7">
        <f>F4+F12+F13+F14</f>
        <v>0.49000000000000005</v>
      </c>
      <c r="M7" s="5">
        <f>K7*10</f>
        <v>4.9000000000000004</v>
      </c>
    </row>
    <row r="8" spans="1:13" x14ac:dyDescent="0.25">
      <c r="A8" t="s">
        <v>10</v>
      </c>
      <c r="B8">
        <v>13</v>
      </c>
      <c r="C8">
        <v>1</v>
      </c>
      <c r="D8">
        <v>67</v>
      </c>
      <c r="E8">
        <v>0.92179999999999995</v>
      </c>
      <c r="M8" s="5"/>
    </row>
    <row r="9" spans="1:13" x14ac:dyDescent="0.25">
      <c r="A9" t="s">
        <v>7</v>
      </c>
      <c r="B9">
        <v>23</v>
      </c>
      <c r="C9">
        <v>2.5</v>
      </c>
      <c r="D9">
        <v>547</v>
      </c>
      <c r="E9">
        <v>2.8852000000000002</v>
      </c>
      <c r="H9" t="s">
        <v>81</v>
      </c>
      <c r="K9">
        <f>E3+E7+E9+E11</f>
        <v>8.3230000000000004</v>
      </c>
      <c r="M9" s="5">
        <f>K9*10</f>
        <v>83.23</v>
      </c>
    </row>
    <row r="10" spans="1:13" x14ac:dyDescent="0.25">
      <c r="A10" t="s">
        <v>10</v>
      </c>
      <c r="B10">
        <v>15</v>
      </c>
      <c r="C10">
        <v>1</v>
      </c>
      <c r="D10">
        <v>92</v>
      </c>
      <c r="E10">
        <v>1.2272000000000001</v>
      </c>
      <c r="H10" t="s">
        <v>45</v>
      </c>
      <c r="K10">
        <f>E5+E6+E8+E10+E15</f>
        <v>5.3015999999999996</v>
      </c>
      <c r="M10" s="5">
        <f>K10*10</f>
        <v>53.015999999999998</v>
      </c>
    </row>
    <row r="11" spans="1:13" x14ac:dyDescent="0.25">
      <c r="A11" t="s">
        <v>7</v>
      </c>
      <c r="B11">
        <v>24</v>
      </c>
      <c r="C11">
        <v>2.5</v>
      </c>
      <c r="D11">
        <v>556</v>
      </c>
      <c r="E11">
        <v>3.1415999999999999</v>
      </c>
      <c r="H11" t="s">
        <v>47</v>
      </c>
      <c r="K11">
        <f>E4+E12+E13+E14</f>
        <v>1.4073000000000002</v>
      </c>
      <c r="M11" s="5">
        <f>K11*10</f>
        <v>14.073000000000002</v>
      </c>
    </row>
    <row r="12" spans="1:13" x14ac:dyDescent="0.25">
      <c r="A12" t="s">
        <v>9</v>
      </c>
      <c r="B12">
        <v>8</v>
      </c>
      <c r="C12" t="s">
        <v>8</v>
      </c>
      <c r="E12">
        <v>0.34910000000000002</v>
      </c>
      <c r="F12">
        <v>0.12</v>
      </c>
    </row>
    <row r="13" spans="1:13" x14ac:dyDescent="0.25">
      <c r="A13" t="s">
        <v>9</v>
      </c>
      <c r="B13">
        <v>9</v>
      </c>
      <c r="C13" t="s">
        <v>8</v>
      </c>
      <c r="E13">
        <v>0.44180000000000003</v>
      </c>
      <c r="F13">
        <v>0.17</v>
      </c>
      <c r="H13" t="s">
        <v>228</v>
      </c>
    </row>
    <row r="14" spans="1:13" x14ac:dyDescent="0.25">
      <c r="A14" t="s">
        <v>9</v>
      </c>
      <c r="B14">
        <v>7</v>
      </c>
      <c r="C14" t="s">
        <v>8</v>
      </c>
      <c r="E14">
        <v>0.26729999999999998</v>
      </c>
      <c r="F14">
        <v>0.08</v>
      </c>
      <c r="H14" t="s">
        <v>7</v>
      </c>
      <c r="I14">
        <f>AVERAGE(B3,B7,B9,B11)</f>
        <v>19</v>
      </c>
    </row>
    <row r="15" spans="1:13" x14ac:dyDescent="0.25">
      <c r="A15" t="s">
        <v>10</v>
      </c>
      <c r="B15">
        <v>15</v>
      </c>
      <c r="C15">
        <v>1.5</v>
      </c>
      <c r="D15">
        <v>124</v>
      </c>
      <c r="E15">
        <v>1.2272000000000001</v>
      </c>
      <c r="H15" t="s">
        <v>10</v>
      </c>
      <c r="I15">
        <f>AVERAGE(B5,B6,B8,B10,B15)</f>
        <v>13.6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808E-B1C3-4232-B733-DADB3ABB5876}">
  <dimension ref="A1:M18"/>
  <sheetViews>
    <sheetView workbookViewId="0">
      <selection activeCell="I17" sqref="I17"/>
    </sheetView>
  </sheetViews>
  <sheetFormatPr defaultRowHeight="15" x14ac:dyDescent="0.25"/>
  <sheetData>
    <row r="1" spans="1:13" x14ac:dyDescent="0.25">
      <c r="A1" t="s">
        <v>148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22</v>
      </c>
      <c r="C3">
        <v>2.5</v>
      </c>
      <c r="D3">
        <v>455</v>
      </c>
      <c r="E3">
        <v>2.6398000000000001</v>
      </c>
      <c r="H3" t="s">
        <v>90</v>
      </c>
      <c r="K3">
        <f>D3+D4+D12+D14+D16</f>
        <v>1089</v>
      </c>
      <c r="M3" s="5">
        <f>K3*10</f>
        <v>10890</v>
      </c>
    </row>
    <row r="4" spans="1:13" x14ac:dyDescent="0.25">
      <c r="A4" t="s">
        <v>7</v>
      </c>
      <c r="B4">
        <v>12</v>
      </c>
      <c r="C4">
        <v>1</v>
      </c>
      <c r="D4">
        <v>59</v>
      </c>
      <c r="E4">
        <v>0.78539999999999999</v>
      </c>
      <c r="H4" t="s">
        <v>41</v>
      </c>
      <c r="K4">
        <f>D7+D17</f>
        <v>405</v>
      </c>
      <c r="M4" s="5">
        <f>K4*10</f>
        <v>4050</v>
      </c>
    </row>
    <row r="5" spans="1:13" x14ac:dyDescent="0.25">
      <c r="A5" t="s">
        <v>10</v>
      </c>
      <c r="B5">
        <v>8</v>
      </c>
      <c r="C5" t="s">
        <v>8</v>
      </c>
      <c r="E5">
        <v>0.34910000000000002</v>
      </c>
      <c r="F5">
        <v>0.12</v>
      </c>
      <c r="M5" s="5"/>
    </row>
    <row r="6" spans="1:13" x14ac:dyDescent="0.25">
      <c r="A6" t="s">
        <v>29</v>
      </c>
      <c r="B6">
        <v>11</v>
      </c>
      <c r="C6" t="s">
        <v>8</v>
      </c>
      <c r="E6">
        <v>0.66</v>
      </c>
      <c r="F6">
        <v>0.25</v>
      </c>
      <c r="H6" t="s">
        <v>62</v>
      </c>
      <c r="K6">
        <f>F5+F8+F9+F13+F14+F15+F18</f>
        <v>4.5200000000000005</v>
      </c>
      <c r="M6" s="5">
        <f>K6*10</f>
        <v>45.2</v>
      </c>
    </row>
    <row r="7" spans="1:13" x14ac:dyDescent="0.25">
      <c r="A7" t="s">
        <v>10</v>
      </c>
      <c r="B7">
        <v>26</v>
      </c>
      <c r="C7">
        <v>1</v>
      </c>
      <c r="D7">
        <v>299</v>
      </c>
      <c r="E7">
        <v>3.6869999999999998</v>
      </c>
      <c r="H7" t="s">
        <v>63</v>
      </c>
      <c r="K7">
        <f>F6+F10+F11</f>
        <v>0.45</v>
      </c>
      <c r="M7" s="5">
        <f>K7*10</f>
        <v>4.5</v>
      </c>
    </row>
    <row r="8" spans="1:13" x14ac:dyDescent="0.25">
      <c r="A8" t="s">
        <v>10</v>
      </c>
      <c r="B8">
        <v>9</v>
      </c>
      <c r="C8" t="s">
        <v>8</v>
      </c>
      <c r="E8">
        <v>0.44180000000000003</v>
      </c>
      <c r="F8">
        <v>0.17</v>
      </c>
      <c r="M8" s="5"/>
    </row>
    <row r="9" spans="1:13" x14ac:dyDescent="0.25">
      <c r="A9" t="s">
        <v>10</v>
      </c>
      <c r="B9">
        <v>23</v>
      </c>
      <c r="C9" t="s">
        <v>8</v>
      </c>
      <c r="E9">
        <v>2.8852000000000002</v>
      </c>
      <c r="F9">
        <v>1.17</v>
      </c>
      <c r="H9" t="s">
        <v>81</v>
      </c>
      <c r="K9">
        <f>E3+E4+E12+E14+E15+E16</f>
        <v>17.578800000000001</v>
      </c>
      <c r="M9" s="5">
        <f>K9*10</f>
        <v>175.78800000000001</v>
      </c>
    </row>
    <row r="10" spans="1:13" x14ac:dyDescent="0.25">
      <c r="A10" t="s">
        <v>9</v>
      </c>
      <c r="B10">
        <v>7</v>
      </c>
      <c r="C10" t="s">
        <v>8</v>
      </c>
      <c r="E10">
        <v>0.26729999999999998</v>
      </c>
      <c r="F10">
        <v>0.08</v>
      </c>
      <c r="H10" t="s">
        <v>45</v>
      </c>
      <c r="K10">
        <f>E5+E7+E8+E9+E13+E17+E18</f>
        <v>10.373799999999999</v>
      </c>
      <c r="M10" s="5">
        <f>K10*10</f>
        <v>103.738</v>
      </c>
    </row>
    <row r="11" spans="1:13" x14ac:dyDescent="0.25">
      <c r="A11" t="s">
        <v>89</v>
      </c>
      <c r="B11">
        <v>8</v>
      </c>
      <c r="C11" t="s">
        <v>8</v>
      </c>
      <c r="E11">
        <v>0.34910000000000002</v>
      </c>
      <c r="F11">
        <v>0.12</v>
      </c>
      <c r="H11" t="s">
        <v>87</v>
      </c>
      <c r="K11">
        <f>E6</f>
        <v>0.66</v>
      </c>
      <c r="M11" s="5">
        <f>K11*10</f>
        <v>6.6000000000000005</v>
      </c>
    </row>
    <row r="12" spans="1:13" x14ac:dyDescent="0.25">
      <c r="A12" t="s">
        <v>7</v>
      </c>
      <c r="B12">
        <v>13</v>
      </c>
      <c r="C12">
        <v>0.5</v>
      </c>
      <c r="D12">
        <v>35</v>
      </c>
      <c r="E12">
        <v>0.92179999999999995</v>
      </c>
      <c r="H12" t="s">
        <v>117</v>
      </c>
      <c r="K12">
        <f>E11</f>
        <v>0.34910000000000002</v>
      </c>
      <c r="M12" s="5">
        <f>K12*10</f>
        <v>3.4910000000000001</v>
      </c>
    </row>
    <row r="13" spans="1:13" x14ac:dyDescent="0.25">
      <c r="A13" t="s">
        <v>10</v>
      </c>
      <c r="B13">
        <v>10</v>
      </c>
      <c r="C13" t="s">
        <v>8</v>
      </c>
      <c r="E13">
        <v>0.5454</v>
      </c>
      <c r="F13">
        <v>0.21</v>
      </c>
    </row>
    <row r="14" spans="1:13" x14ac:dyDescent="0.25">
      <c r="A14" t="s">
        <v>7</v>
      </c>
      <c r="B14">
        <v>13</v>
      </c>
      <c r="C14">
        <v>1</v>
      </c>
      <c r="D14">
        <v>71</v>
      </c>
      <c r="E14">
        <v>0.92179999999999995</v>
      </c>
      <c r="F14">
        <v>0.35</v>
      </c>
      <c r="H14" t="s">
        <v>228</v>
      </c>
    </row>
    <row r="15" spans="1:13" x14ac:dyDescent="0.25">
      <c r="A15" t="s">
        <v>7</v>
      </c>
      <c r="B15">
        <v>41</v>
      </c>
      <c r="C15" t="s">
        <v>8</v>
      </c>
      <c r="E15">
        <v>9.1684000000000001</v>
      </c>
      <c r="F15">
        <v>2.1</v>
      </c>
      <c r="H15" t="s">
        <v>7</v>
      </c>
      <c r="I15">
        <f>AVERAGE(B3,B4,B12,B14,B15,B16)</f>
        <v>20.833333333333332</v>
      </c>
    </row>
    <row r="16" spans="1:13" x14ac:dyDescent="0.25">
      <c r="A16" t="s">
        <v>7</v>
      </c>
      <c r="B16">
        <v>24</v>
      </c>
      <c r="C16">
        <v>2</v>
      </c>
      <c r="D16">
        <v>469</v>
      </c>
      <c r="E16">
        <v>3.1415999999999999</v>
      </c>
      <c r="H16" t="s">
        <v>10</v>
      </c>
      <c r="I16">
        <f>AVERAGE(B5,B7,B8,B9,B13,B17,B18)</f>
        <v>15.142857142857142</v>
      </c>
    </row>
    <row r="17" spans="1:6" x14ac:dyDescent="0.25">
      <c r="A17" t="s">
        <v>10</v>
      </c>
      <c r="B17">
        <v>16</v>
      </c>
      <c r="C17">
        <v>1</v>
      </c>
      <c r="D17">
        <v>106</v>
      </c>
      <c r="E17">
        <v>1.3963000000000001</v>
      </c>
    </row>
    <row r="18" spans="1:6" x14ac:dyDescent="0.25">
      <c r="A18" t="s">
        <v>10</v>
      </c>
      <c r="B18">
        <v>14</v>
      </c>
      <c r="C18" t="s">
        <v>8</v>
      </c>
      <c r="E18">
        <v>1.069</v>
      </c>
      <c r="F18">
        <v>0.4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193D-6524-4E7D-8512-3E18E65A0406}">
  <dimension ref="A1:M32"/>
  <sheetViews>
    <sheetView topLeftCell="A4" workbookViewId="0">
      <selection activeCell="K23" sqref="K23"/>
    </sheetView>
  </sheetViews>
  <sheetFormatPr defaultRowHeight="15" x14ac:dyDescent="0.25"/>
  <sheetData>
    <row r="1" spans="1:13" x14ac:dyDescent="0.25">
      <c r="A1" t="s">
        <v>149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6</v>
      </c>
      <c r="C3" t="s">
        <v>8</v>
      </c>
      <c r="E3">
        <v>0.1963</v>
      </c>
      <c r="F3">
        <v>0.05</v>
      </c>
      <c r="H3" t="s">
        <v>68</v>
      </c>
      <c r="K3">
        <f>D22</f>
        <v>56</v>
      </c>
      <c r="M3" s="5">
        <f>K3*10</f>
        <v>560</v>
      </c>
    </row>
    <row r="4" spans="1:13" x14ac:dyDescent="0.25">
      <c r="A4" t="s">
        <v>9</v>
      </c>
      <c r="B4">
        <v>6</v>
      </c>
      <c r="C4" t="s">
        <v>8</v>
      </c>
      <c r="E4">
        <v>0.1963</v>
      </c>
      <c r="F4">
        <v>0.05</v>
      </c>
      <c r="H4" t="s">
        <v>41</v>
      </c>
      <c r="K4">
        <f>D24</f>
        <v>60</v>
      </c>
      <c r="M4" s="5">
        <f>K4*10</f>
        <v>600</v>
      </c>
    </row>
    <row r="5" spans="1:13" x14ac:dyDescent="0.25">
      <c r="A5" t="s">
        <v>29</v>
      </c>
      <c r="B5">
        <v>6</v>
      </c>
      <c r="C5" t="s">
        <v>8</v>
      </c>
      <c r="E5">
        <v>0.1963</v>
      </c>
      <c r="F5">
        <v>0.05</v>
      </c>
      <c r="M5" s="5"/>
    </row>
    <row r="6" spans="1:13" x14ac:dyDescent="0.25">
      <c r="A6" t="s">
        <v>10</v>
      </c>
      <c r="B6">
        <v>8</v>
      </c>
      <c r="C6" t="s">
        <v>8</v>
      </c>
      <c r="E6">
        <v>0.34910000000000002</v>
      </c>
      <c r="F6">
        <v>0.12</v>
      </c>
      <c r="H6" t="s">
        <v>62</v>
      </c>
      <c r="K6">
        <f>F3+F6+F7+F12+F13+F14+F15+F16+F17+F21+F23+F25+F29+F30+F31</f>
        <v>1.6800000000000002</v>
      </c>
      <c r="M6" s="5">
        <f>K6*10</f>
        <v>16.8</v>
      </c>
    </row>
    <row r="7" spans="1:13" x14ac:dyDescent="0.25">
      <c r="A7" t="s">
        <v>10</v>
      </c>
      <c r="B7">
        <v>10</v>
      </c>
      <c r="C7" t="s">
        <v>8</v>
      </c>
      <c r="E7">
        <v>0.5454</v>
      </c>
      <c r="F7">
        <v>0.21</v>
      </c>
      <c r="H7" t="s">
        <v>63</v>
      </c>
      <c r="K7">
        <f>F4+F5+F8+F9+F10+F11+F18+F20+F26+F27+F28+F32</f>
        <v>1.57</v>
      </c>
      <c r="M7" s="5">
        <f>K7*10</f>
        <v>15.700000000000001</v>
      </c>
    </row>
    <row r="8" spans="1:13" x14ac:dyDescent="0.25">
      <c r="A8" t="s">
        <v>79</v>
      </c>
      <c r="B8">
        <v>8</v>
      </c>
      <c r="C8" t="s">
        <v>8</v>
      </c>
      <c r="E8">
        <v>0.34910000000000002</v>
      </c>
      <c r="F8">
        <v>0.12</v>
      </c>
      <c r="M8" s="5"/>
    </row>
    <row r="9" spans="1:13" x14ac:dyDescent="0.25">
      <c r="A9" t="s">
        <v>79</v>
      </c>
      <c r="B9">
        <v>10</v>
      </c>
      <c r="C9" t="s">
        <v>8</v>
      </c>
      <c r="E9">
        <v>0.5454</v>
      </c>
      <c r="F9">
        <v>0.21</v>
      </c>
      <c r="H9" t="s">
        <v>81</v>
      </c>
      <c r="K9">
        <f>E19+E23</f>
        <v>0.79090000000000005</v>
      </c>
      <c r="M9" s="5">
        <f t="shared" ref="M9:M14" si="0">K9*10</f>
        <v>7.9090000000000007</v>
      </c>
    </row>
    <row r="10" spans="1:13" x14ac:dyDescent="0.25">
      <c r="A10" t="s">
        <v>9</v>
      </c>
      <c r="B10">
        <v>6</v>
      </c>
      <c r="C10" t="s">
        <v>8</v>
      </c>
      <c r="E10">
        <v>0.1963</v>
      </c>
      <c r="F10">
        <v>0.05</v>
      </c>
      <c r="H10" t="s">
        <v>45</v>
      </c>
      <c r="K10">
        <f>E3+E6+E7+E12+E13+E14+E15+E16+E17+E21+E24+E25+E29+E30+E31</f>
        <v>6.0705999999999989</v>
      </c>
      <c r="M10" s="5">
        <f t="shared" si="0"/>
        <v>60.705999999999989</v>
      </c>
    </row>
    <row r="11" spans="1:13" x14ac:dyDescent="0.25">
      <c r="A11" t="s">
        <v>11</v>
      </c>
      <c r="B11">
        <v>9</v>
      </c>
      <c r="C11" t="s">
        <v>8</v>
      </c>
      <c r="E11">
        <v>0.44180000000000003</v>
      </c>
      <c r="F11">
        <v>0.17</v>
      </c>
      <c r="H11" t="s">
        <v>82</v>
      </c>
      <c r="K11">
        <f>E8+E9</f>
        <v>0.89450000000000007</v>
      </c>
      <c r="M11" s="5">
        <f t="shared" si="0"/>
        <v>8.9450000000000003</v>
      </c>
    </row>
    <row r="12" spans="1:13" x14ac:dyDescent="0.25">
      <c r="A12" t="s">
        <v>10</v>
      </c>
      <c r="B12">
        <v>8</v>
      </c>
      <c r="C12" t="s">
        <v>8</v>
      </c>
      <c r="E12">
        <v>0.34910000000000002</v>
      </c>
      <c r="F12">
        <v>0.12</v>
      </c>
      <c r="H12" t="s">
        <v>87</v>
      </c>
      <c r="K12">
        <f>E5+E32</f>
        <v>0.46360000000000001</v>
      </c>
      <c r="M12" s="5">
        <f t="shared" si="0"/>
        <v>4.6360000000000001</v>
      </c>
    </row>
    <row r="13" spans="1:13" x14ac:dyDescent="0.25">
      <c r="A13" t="s">
        <v>10</v>
      </c>
      <c r="B13">
        <v>6</v>
      </c>
      <c r="C13" t="s">
        <v>8</v>
      </c>
      <c r="E13">
        <v>0.1963</v>
      </c>
      <c r="F13">
        <v>0.05</v>
      </c>
      <c r="H13" t="s">
        <v>47</v>
      </c>
      <c r="K13">
        <f>E4+E10+E20+E26+E27+E28</f>
        <v>2.0287999999999999</v>
      </c>
      <c r="M13" s="5">
        <f t="shared" si="0"/>
        <v>20.288</v>
      </c>
    </row>
    <row r="14" spans="1:13" x14ac:dyDescent="0.25">
      <c r="A14" t="s">
        <v>10</v>
      </c>
      <c r="B14">
        <v>6</v>
      </c>
      <c r="C14" t="s">
        <v>8</v>
      </c>
      <c r="E14">
        <v>0.1963</v>
      </c>
      <c r="F14">
        <v>0.05</v>
      </c>
      <c r="H14" t="s">
        <v>46</v>
      </c>
      <c r="K14">
        <f>E11+E18+E22</f>
        <v>1.8872</v>
      </c>
      <c r="M14" s="5">
        <f t="shared" si="0"/>
        <v>18.872</v>
      </c>
    </row>
    <row r="15" spans="1:13" x14ac:dyDescent="0.25">
      <c r="A15" t="s">
        <v>10</v>
      </c>
      <c r="B15">
        <v>8</v>
      </c>
      <c r="C15" t="s">
        <v>8</v>
      </c>
      <c r="E15">
        <v>0.34910000000000002</v>
      </c>
      <c r="F15">
        <v>0.12</v>
      </c>
    </row>
    <row r="16" spans="1:13" x14ac:dyDescent="0.25">
      <c r="A16" t="s">
        <v>10</v>
      </c>
      <c r="B16">
        <v>8</v>
      </c>
      <c r="C16" t="s">
        <v>8</v>
      </c>
      <c r="E16">
        <v>0.34910000000000002</v>
      </c>
      <c r="F16">
        <v>0.12</v>
      </c>
      <c r="H16" t="s">
        <v>228</v>
      </c>
    </row>
    <row r="17" spans="1:9" x14ac:dyDescent="0.25">
      <c r="A17" t="s">
        <v>10</v>
      </c>
      <c r="B17">
        <v>6</v>
      </c>
      <c r="C17" t="s">
        <v>8</v>
      </c>
      <c r="E17">
        <v>0.1963</v>
      </c>
      <c r="F17">
        <v>0.05</v>
      </c>
      <c r="H17" t="s">
        <v>10</v>
      </c>
      <c r="I17">
        <f>AVERAGE(B3,B6,B7,B12,B13,B14,B15,B16,B17,B21,B24,B25,B29,B30,B31)</f>
        <v>8.1999999999999993</v>
      </c>
    </row>
    <row r="18" spans="1:9" x14ac:dyDescent="0.25">
      <c r="A18" t="s">
        <v>11</v>
      </c>
      <c r="B18">
        <v>11</v>
      </c>
      <c r="C18" t="s">
        <v>8</v>
      </c>
      <c r="E18">
        <v>0.66</v>
      </c>
      <c r="F18">
        <v>0.25</v>
      </c>
      <c r="H18" t="s">
        <v>11</v>
      </c>
      <c r="I18">
        <f>AVERAGE(B11,B18,B22)</f>
        <v>10.666666666666666</v>
      </c>
    </row>
    <row r="19" spans="1:9" x14ac:dyDescent="0.25">
      <c r="A19" t="s">
        <v>7</v>
      </c>
      <c r="B19">
        <v>8</v>
      </c>
      <c r="C19" t="s">
        <v>8</v>
      </c>
      <c r="E19">
        <v>0.34910000000000002</v>
      </c>
      <c r="F19">
        <v>0.12</v>
      </c>
      <c r="H19" t="s">
        <v>9</v>
      </c>
      <c r="I19">
        <f>AVERAGE(B4,B10,B20,B26,B27,B28)</f>
        <v>7.666666666666667</v>
      </c>
    </row>
    <row r="20" spans="1:9" x14ac:dyDescent="0.25">
      <c r="A20" t="s">
        <v>9</v>
      </c>
      <c r="B20">
        <v>8</v>
      </c>
      <c r="C20" t="s">
        <v>8</v>
      </c>
      <c r="E20">
        <v>0.34910000000000002</v>
      </c>
      <c r="F20">
        <v>0.12</v>
      </c>
    </row>
    <row r="21" spans="1:9" x14ac:dyDescent="0.25">
      <c r="A21" t="s">
        <v>10</v>
      </c>
      <c r="B21">
        <v>9</v>
      </c>
      <c r="C21" t="s">
        <v>8</v>
      </c>
      <c r="E21">
        <v>0.44180000000000003</v>
      </c>
      <c r="F21">
        <v>0.17</v>
      </c>
    </row>
    <row r="22" spans="1:9" x14ac:dyDescent="0.25">
      <c r="A22" t="s">
        <v>11</v>
      </c>
      <c r="B22">
        <v>12</v>
      </c>
      <c r="C22">
        <v>1</v>
      </c>
      <c r="D22">
        <v>56</v>
      </c>
      <c r="E22">
        <v>0.78539999999999999</v>
      </c>
    </row>
    <row r="23" spans="1:9" x14ac:dyDescent="0.25">
      <c r="A23" t="s">
        <v>7</v>
      </c>
      <c r="B23">
        <v>9</v>
      </c>
      <c r="C23" t="s">
        <v>8</v>
      </c>
      <c r="E23">
        <v>0.44180000000000003</v>
      </c>
      <c r="F23">
        <v>0.17</v>
      </c>
    </row>
    <row r="24" spans="1:9" x14ac:dyDescent="0.25">
      <c r="A24" t="s">
        <v>10</v>
      </c>
      <c r="B24">
        <v>17</v>
      </c>
      <c r="C24">
        <v>0.5</v>
      </c>
      <c r="D24">
        <v>60</v>
      </c>
      <c r="E24">
        <v>1.5763</v>
      </c>
    </row>
    <row r="25" spans="1:9" x14ac:dyDescent="0.25">
      <c r="A25" t="s">
        <v>10</v>
      </c>
      <c r="B25">
        <v>9</v>
      </c>
      <c r="C25" t="s">
        <v>8</v>
      </c>
      <c r="E25">
        <v>0.44180000000000003</v>
      </c>
      <c r="F25">
        <v>0.17</v>
      </c>
    </row>
    <row r="26" spans="1:9" x14ac:dyDescent="0.25">
      <c r="A26" t="s">
        <v>9</v>
      </c>
      <c r="B26">
        <v>10</v>
      </c>
      <c r="C26" t="s">
        <v>8</v>
      </c>
      <c r="E26">
        <v>0.5454</v>
      </c>
      <c r="F26">
        <v>0.21</v>
      </c>
    </row>
    <row r="27" spans="1:9" x14ac:dyDescent="0.25">
      <c r="A27" t="s">
        <v>9</v>
      </c>
      <c r="B27">
        <v>6</v>
      </c>
      <c r="C27" t="s">
        <v>8</v>
      </c>
      <c r="E27">
        <v>0.1963</v>
      </c>
      <c r="F27">
        <v>0.05</v>
      </c>
    </row>
    <row r="28" spans="1:9" x14ac:dyDescent="0.25">
      <c r="A28" t="s">
        <v>9</v>
      </c>
      <c r="B28">
        <v>10</v>
      </c>
      <c r="C28" t="s">
        <v>8</v>
      </c>
      <c r="E28">
        <v>0.5454</v>
      </c>
      <c r="F28">
        <v>0.21</v>
      </c>
    </row>
    <row r="29" spans="1:9" x14ac:dyDescent="0.25">
      <c r="A29" t="s">
        <v>10</v>
      </c>
      <c r="B29">
        <v>7</v>
      </c>
      <c r="C29" t="s">
        <v>8</v>
      </c>
      <c r="E29">
        <v>0.26729999999999998</v>
      </c>
      <c r="F29">
        <v>0.08</v>
      </c>
    </row>
    <row r="30" spans="1:9" x14ac:dyDescent="0.25">
      <c r="A30" t="s">
        <v>10</v>
      </c>
      <c r="B30">
        <v>7</v>
      </c>
      <c r="C30" t="s">
        <v>8</v>
      </c>
      <c r="E30">
        <v>0.26729999999999998</v>
      </c>
      <c r="F30">
        <v>0.08</v>
      </c>
    </row>
    <row r="31" spans="1:9" x14ac:dyDescent="0.25">
      <c r="A31" t="s">
        <v>10</v>
      </c>
      <c r="B31">
        <v>8</v>
      </c>
      <c r="C31" t="s">
        <v>8</v>
      </c>
      <c r="E31">
        <v>0.34910000000000002</v>
      </c>
      <c r="F31">
        <v>0.12</v>
      </c>
    </row>
    <row r="32" spans="1:9" x14ac:dyDescent="0.25">
      <c r="A32" t="s">
        <v>29</v>
      </c>
      <c r="B32">
        <v>7</v>
      </c>
      <c r="C32" t="s">
        <v>8</v>
      </c>
      <c r="E32">
        <v>0.26729999999999998</v>
      </c>
      <c r="F32">
        <v>0.08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220A-CB68-4380-931D-4A2C2C88F629}">
  <dimension ref="A1:M22"/>
  <sheetViews>
    <sheetView topLeftCell="A2" workbookViewId="0">
      <selection activeCell="K23" sqref="K23"/>
    </sheetView>
  </sheetViews>
  <sheetFormatPr defaultRowHeight="15" x14ac:dyDescent="0.25"/>
  <sheetData>
    <row r="1" spans="1:13" x14ac:dyDescent="0.25">
      <c r="A1" t="s">
        <v>150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9</v>
      </c>
      <c r="C3" t="s">
        <v>8</v>
      </c>
      <c r="E3">
        <v>0.44180000000000003</v>
      </c>
      <c r="F3">
        <v>0.17</v>
      </c>
      <c r="H3" t="s">
        <v>68</v>
      </c>
      <c r="K3">
        <f>D4</f>
        <v>23</v>
      </c>
      <c r="M3" s="5">
        <f>K3*10</f>
        <v>230</v>
      </c>
    </row>
    <row r="4" spans="1:13" x14ac:dyDescent="0.25">
      <c r="A4" t="s">
        <v>11</v>
      </c>
      <c r="B4">
        <v>11</v>
      </c>
      <c r="C4">
        <v>0.5</v>
      </c>
      <c r="D4">
        <v>23</v>
      </c>
      <c r="E4">
        <v>0.66</v>
      </c>
      <c r="H4" t="s">
        <v>49</v>
      </c>
      <c r="K4">
        <f>D17+D19</f>
        <v>46</v>
      </c>
      <c r="M4" s="5">
        <f>K4*10</f>
        <v>460</v>
      </c>
    </row>
    <row r="5" spans="1:13" x14ac:dyDescent="0.25">
      <c r="A5" t="s">
        <v>10</v>
      </c>
      <c r="B5">
        <v>8</v>
      </c>
      <c r="C5" t="s">
        <v>8</v>
      </c>
      <c r="E5">
        <v>0.34910000000000002</v>
      </c>
      <c r="F5">
        <v>0.12</v>
      </c>
      <c r="H5" t="s">
        <v>166</v>
      </c>
      <c r="K5">
        <f>D12</f>
        <v>56</v>
      </c>
      <c r="M5" s="5">
        <f>K5*10</f>
        <v>560</v>
      </c>
    </row>
    <row r="6" spans="1:13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M6" s="5"/>
    </row>
    <row r="7" spans="1:13" x14ac:dyDescent="0.25">
      <c r="A7" t="s">
        <v>29</v>
      </c>
      <c r="B7">
        <v>7</v>
      </c>
      <c r="C7" t="s">
        <v>8</v>
      </c>
      <c r="E7">
        <v>0.26729999999999998</v>
      </c>
      <c r="F7">
        <v>0.08</v>
      </c>
      <c r="H7" t="s">
        <v>62</v>
      </c>
      <c r="K7">
        <f>F3+F5+F6+F9+F10+F14+F16+F18+F20+F21</f>
        <v>1.4999999999999998</v>
      </c>
      <c r="M7" s="5">
        <f>K7*10</f>
        <v>14.999999999999998</v>
      </c>
    </row>
    <row r="8" spans="1:13" x14ac:dyDescent="0.25">
      <c r="A8" t="s">
        <v>89</v>
      </c>
      <c r="B8">
        <v>11</v>
      </c>
      <c r="C8" t="s">
        <v>8</v>
      </c>
      <c r="E8">
        <v>0.66</v>
      </c>
      <c r="F8">
        <v>0.25</v>
      </c>
      <c r="H8" t="s">
        <v>63</v>
      </c>
      <c r="K8">
        <f>F7+F8+F11+F13+F15</f>
        <v>0.67</v>
      </c>
      <c r="M8" s="5">
        <f>K8*10</f>
        <v>6.7</v>
      </c>
    </row>
    <row r="9" spans="1:13" x14ac:dyDescent="0.25">
      <c r="A9" t="s">
        <v>10</v>
      </c>
      <c r="B9">
        <v>7</v>
      </c>
      <c r="C9" t="s">
        <v>8</v>
      </c>
      <c r="E9">
        <v>0.26729999999999998</v>
      </c>
      <c r="F9">
        <v>0.08</v>
      </c>
      <c r="M9" s="5"/>
    </row>
    <row r="10" spans="1:13" x14ac:dyDescent="0.25">
      <c r="A10" t="s">
        <v>10</v>
      </c>
      <c r="B10">
        <v>8</v>
      </c>
      <c r="C10" t="s">
        <v>8</v>
      </c>
      <c r="E10">
        <v>0.34910000000000002</v>
      </c>
      <c r="F10">
        <v>0.12</v>
      </c>
      <c r="H10" t="s">
        <v>45</v>
      </c>
      <c r="K10">
        <f>E3+E5+E6+E9+E10+E14+E16+E18+E20+E21</f>
        <v>4.0908000000000007</v>
      </c>
      <c r="M10" s="5">
        <f t="shared" ref="M10:M15" si="0">K10*10</f>
        <v>40.908000000000008</v>
      </c>
    </row>
    <row r="11" spans="1:13" x14ac:dyDescent="0.25">
      <c r="A11" t="s">
        <v>29</v>
      </c>
      <c r="B11">
        <v>6</v>
      </c>
      <c r="C11" t="s">
        <v>8</v>
      </c>
      <c r="E11">
        <v>0.1963</v>
      </c>
      <c r="F11">
        <v>0.05</v>
      </c>
      <c r="H11" t="s">
        <v>46</v>
      </c>
      <c r="K11">
        <f>E4</f>
        <v>0.66</v>
      </c>
      <c r="M11" s="5">
        <f t="shared" si="0"/>
        <v>6.6000000000000005</v>
      </c>
    </row>
    <row r="12" spans="1:13" x14ac:dyDescent="0.25">
      <c r="A12" t="s">
        <v>29</v>
      </c>
      <c r="B12">
        <v>12</v>
      </c>
      <c r="C12">
        <v>1</v>
      </c>
      <c r="D12">
        <v>56</v>
      </c>
      <c r="E12">
        <v>0.78539999999999999</v>
      </c>
      <c r="H12" t="s">
        <v>87</v>
      </c>
      <c r="K12">
        <f>E7+E11+E12</f>
        <v>1.2490000000000001</v>
      </c>
      <c r="M12" s="5">
        <f t="shared" si="0"/>
        <v>12.490000000000002</v>
      </c>
    </row>
    <row r="13" spans="1:13" x14ac:dyDescent="0.25">
      <c r="A13" t="s">
        <v>9</v>
      </c>
      <c r="B13">
        <v>9</v>
      </c>
      <c r="C13" t="s">
        <v>8</v>
      </c>
      <c r="E13">
        <v>0.44180000000000003</v>
      </c>
      <c r="F13">
        <v>0.17</v>
      </c>
      <c r="H13" t="s">
        <v>82</v>
      </c>
      <c r="K13">
        <f>E15</f>
        <v>0.34910000000000002</v>
      </c>
      <c r="M13" s="5">
        <f t="shared" si="0"/>
        <v>3.4910000000000001</v>
      </c>
    </row>
    <row r="14" spans="1:13" x14ac:dyDescent="0.25">
      <c r="A14" t="s">
        <v>10</v>
      </c>
      <c r="B14">
        <v>9</v>
      </c>
      <c r="C14" t="s">
        <v>8</v>
      </c>
      <c r="E14">
        <v>0.44180000000000003</v>
      </c>
      <c r="F14">
        <v>0.17</v>
      </c>
      <c r="H14" t="s">
        <v>117</v>
      </c>
      <c r="K14">
        <f>E8</f>
        <v>0.66</v>
      </c>
      <c r="M14" s="5">
        <f t="shared" si="0"/>
        <v>6.6000000000000005</v>
      </c>
    </row>
    <row r="15" spans="1:13" x14ac:dyDescent="0.25">
      <c r="A15" t="s">
        <v>79</v>
      </c>
      <c r="B15">
        <v>8</v>
      </c>
      <c r="C15" t="s">
        <v>8</v>
      </c>
      <c r="E15">
        <v>0.34910000000000002</v>
      </c>
      <c r="F15">
        <v>0.12</v>
      </c>
      <c r="H15" t="s">
        <v>47</v>
      </c>
      <c r="K15">
        <f>E13+E17+E19</f>
        <v>1.7618</v>
      </c>
      <c r="M15" s="5">
        <f t="shared" si="0"/>
        <v>17.618000000000002</v>
      </c>
    </row>
    <row r="16" spans="1:13" x14ac:dyDescent="0.25">
      <c r="A16" t="s">
        <v>10</v>
      </c>
      <c r="B16">
        <v>7</v>
      </c>
      <c r="C16" t="s">
        <v>8</v>
      </c>
      <c r="E16">
        <v>0.26729999999999998</v>
      </c>
      <c r="F16">
        <v>0.08</v>
      </c>
    </row>
    <row r="17" spans="1:9" x14ac:dyDescent="0.25">
      <c r="A17" t="s">
        <v>9</v>
      </c>
      <c r="B17">
        <v>11</v>
      </c>
      <c r="C17">
        <v>0.5</v>
      </c>
      <c r="D17">
        <v>23</v>
      </c>
      <c r="E17">
        <v>0.66</v>
      </c>
      <c r="H17" t="s">
        <v>228</v>
      </c>
    </row>
    <row r="18" spans="1:9" x14ac:dyDescent="0.25">
      <c r="A18" t="s">
        <v>10</v>
      </c>
      <c r="B18">
        <v>10</v>
      </c>
      <c r="C18" t="s">
        <v>8</v>
      </c>
      <c r="E18">
        <v>0.5454</v>
      </c>
      <c r="F18">
        <v>0.21</v>
      </c>
      <c r="H18" t="s">
        <v>10</v>
      </c>
      <c r="I18">
        <f>AVERAGE(B3,B5,B6,B9,B10,B14,B16,B18,B20,B21)</f>
        <v>8.6</v>
      </c>
    </row>
    <row r="19" spans="1:9" x14ac:dyDescent="0.25">
      <c r="A19" t="s">
        <v>9</v>
      </c>
      <c r="B19">
        <v>11</v>
      </c>
      <c r="C19">
        <v>0.5</v>
      </c>
      <c r="D19">
        <v>23</v>
      </c>
      <c r="E19">
        <v>0.66</v>
      </c>
      <c r="H19" t="s">
        <v>9</v>
      </c>
      <c r="I19">
        <f>AVERAGE(B13,B17,B19)</f>
        <v>10.333333333333334</v>
      </c>
    </row>
    <row r="20" spans="1:9" x14ac:dyDescent="0.25">
      <c r="A20" t="s">
        <v>10</v>
      </c>
      <c r="B20">
        <v>9</v>
      </c>
      <c r="C20" t="s">
        <v>8</v>
      </c>
      <c r="E20">
        <v>0.44180000000000003</v>
      </c>
      <c r="F20">
        <v>0.17</v>
      </c>
      <c r="H20" t="s">
        <v>11</v>
      </c>
      <c r="I20">
        <v>11</v>
      </c>
    </row>
    <row r="21" spans="1:9" x14ac:dyDescent="0.25">
      <c r="A21" t="s">
        <v>10</v>
      </c>
      <c r="B21">
        <v>9</v>
      </c>
      <c r="C21" t="s">
        <v>8</v>
      </c>
      <c r="E21">
        <v>0.44180000000000003</v>
      </c>
      <c r="F21">
        <v>0.17</v>
      </c>
      <c r="H21" t="s">
        <v>89</v>
      </c>
      <c r="I21">
        <v>11</v>
      </c>
    </row>
    <row r="22" spans="1:9" x14ac:dyDescent="0.25">
      <c r="H22" t="s">
        <v>29</v>
      </c>
      <c r="I22">
        <f>AVERAGE(B7,B11,B12,B12)</f>
        <v>9.25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8AFA7-6463-46D5-9CDA-3289DDE21E61}">
  <dimension ref="A1:M18"/>
  <sheetViews>
    <sheetView workbookViewId="0">
      <selection activeCell="K19" sqref="K19"/>
    </sheetView>
  </sheetViews>
  <sheetFormatPr defaultRowHeight="15" x14ac:dyDescent="0.25"/>
  <sheetData>
    <row r="1" spans="1:13" x14ac:dyDescent="0.25">
      <c r="A1" t="s">
        <v>151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165</v>
      </c>
    </row>
    <row r="3" spans="1:13" x14ac:dyDescent="0.25">
      <c r="A3" t="s">
        <v>7</v>
      </c>
      <c r="B3">
        <v>14</v>
      </c>
      <c r="C3" t="s">
        <v>8</v>
      </c>
      <c r="E3">
        <v>1.069</v>
      </c>
      <c r="F3">
        <v>0.4</v>
      </c>
      <c r="H3" t="s">
        <v>68</v>
      </c>
      <c r="K3">
        <f>D4+D11</f>
        <v>426</v>
      </c>
      <c r="M3" s="5">
        <f>K3*10</f>
        <v>4260</v>
      </c>
    </row>
    <row r="4" spans="1:13" x14ac:dyDescent="0.25">
      <c r="A4" t="s">
        <v>11</v>
      </c>
      <c r="B4">
        <v>18</v>
      </c>
      <c r="C4">
        <v>1</v>
      </c>
      <c r="D4">
        <v>136</v>
      </c>
      <c r="E4">
        <v>1.7670999999999999</v>
      </c>
      <c r="H4" t="s">
        <v>49</v>
      </c>
      <c r="K4">
        <f>D9</f>
        <v>28</v>
      </c>
      <c r="M4" s="5">
        <f>K4*10</f>
        <v>280</v>
      </c>
    </row>
    <row r="5" spans="1:13" x14ac:dyDescent="0.25">
      <c r="A5" t="s">
        <v>9</v>
      </c>
      <c r="B5">
        <v>6</v>
      </c>
      <c r="C5" t="s">
        <v>8</v>
      </c>
      <c r="E5">
        <v>0.1963</v>
      </c>
      <c r="F5">
        <v>0.05</v>
      </c>
      <c r="M5" s="5"/>
    </row>
    <row r="6" spans="1:13" x14ac:dyDescent="0.25">
      <c r="A6" t="s">
        <v>10</v>
      </c>
      <c r="B6">
        <v>8</v>
      </c>
      <c r="C6" t="s">
        <v>8</v>
      </c>
      <c r="E6">
        <v>0.34910000000000002</v>
      </c>
      <c r="F6">
        <v>0.12</v>
      </c>
      <c r="H6" t="s">
        <v>62</v>
      </c>
      <c r="K6">
        <f>F3+F6+F8+F10</f>
        <v>1.1300000000000001</v>
      </c>
      <c r="M6" s="5">
        <f>K6*10</f>
        <v>11.3</v>
      </c>
    </row>
    <row r="7" spans="1:13" x14ac:dyDescent="0.25">
      <c r="A7" t="s">
        <v>9</v>
      </c>
      <c r="B7">
        <v>6</v>
      </c>
      <c r="C7" t="s">
        <v>8</v>
      </c>
      <c r="E7">
        <v>0.1963</v>
      </c>
      <c r="F7">
        <v>0.05</v>
      </c>
      <c r="H7" t="s">
        <v>63</v>
      </c>
      <c r="K7">
        <f>F5+F7+F12</f>
        <v>0.35</v>
      </c>
      <c r="M7" s="5">
        <f>K7*10</f>
        <v>3.5</v>
      </c>
    </row>
    <row r="8" spans="1:13" x14ac:dyDescent="0.25">
      <c r="A8" t="s">
        <v>10</v>
      </c>
      <c r="B8">
        <v>14</v>
      </c>
      <c r="C8" t="s">
        <v>8</v>
      </c>
      <c r="E8">
        <v>1.069</v>
      </c>
      <c r="F8">
        <v>0.4</v>
      </c>
      <c r="M8" s="5"/>
    </row>
    <row r="9" spans="1:13" x14ac:dyDescent="0.25">
      <c r="A9" t="s">
        <v>9</v>
      </c>
      <c r="B9">
        <v>12</v>
      </c>
      <c r="C9">
        <v>0.5</v>
      </c>
      <c r="D9">
        <v>28</v>
      </c>
      <c r="E9">
        <v>0.78539999999999999</v>
      </c>
      <c r="H9" t="s">
        <v>81</v>
      </c>
      <c r="K9">
        <f>E3</f>
        <v>1.069</v>
      </c>
      <c r="M9" s="5">
        <f>K9*10</f>
        <v>10.69</v>
      </c>
    </row>
    <row r="10" spans="1:13" x14ac:dyDescent="0.25">
      <c r="A10" t="s">
        <v>10</v>
      </c>
      <c r="B10">
        <v>10</v>
      </c>
      <c r="C10" t="s">
        <v>8</v>
      </c>
      <c r="E10">
        <v>0.5454</v>
      </c>
      <c r="F10">
        <v>0.21</v>
      </c>
      <c r="H10" t="s">
        <v>45</v>
      </c>
      <c r="K10">
        <f>E6+E8+E10</f>
        <v>1.9634999999999998</v>
      </c>
      <c r="M10" s="5">
        <f>K10*10</f>
        <v>19.634999999999998</v>
      </c>
    </row>
    <row r="11" spans="1:13" x14ac:dyDescent="0.25">
      <c r="A11" t="s">
        <v>11</v>
      </c>
      <c r="B11">
        <v>22</v>
      </c>
      <c r="C11">
        <v>1.5</v>
      </c>
      <c r="D11">
        <v>290</v>
      </c>
      <c r="E11">
        <v>2.6398000000000001</v>
      </c>
      <c r="H11" t="s">
        <v>46</v>
      </c>
      <c r="K11">
        <f>E4+E11</f>
        <v>4.4069000000000003</v>
      </c>
      <c r="M11" s="5">
        <f>K11*10</f>
        <v>44.069000000000003</v>
      </c>
    </row>
    <row r="12" spans="1:13" x14ac:dyDescent="0.25">
      <c r="A12" t="s">
        <v>9</v>
      </c>
      <c r="B12">
        <v>11</v>
      </c>
      <c r="C12" t="s">
        <v>8</v>
      </c>
      <c r="E12">
        <v>0.66</v>
      </c>
      <c r="F12">
        <v>0.25</v>
      </c>
      <c r="H12" t="s">
        <v>47</v>
      </c>
      <c r="K12">
        <f>E5+E7+E9+E12</f>
        <v>1.8380000000000001</v>
      </c>
      <c r="M12" s="5">
        <f>K12*10</f>
        <v>18.380000000000003</v>
      </c>
    </row>
    <row r="14" spans="1:13" x14ac:dyDescent="0.25">
      <c r="H14" t="s">
        <v>228</v>
      </c>
    </row>
    <row r="15" spans="1:13" x14ac:dyDescent="0.25">
      <c r="H15" t="s">
        <v>9</v>
      </c>
      <c r="I15">
        <f>AVERAGE(B5,B7,B9,B12)</f>
        <v>8.75</v>
      </c>
    </row>
    <row r="16" spans="1:13" x14ac:dyDescent="0.25">
      <c r="H16" t="s">
        <v>10</v>
      </c>
      <c r="I16">
        <f>AVERAGE(B6,B8,B10)</f>
        <v>10.666666666666666</v>
      </c>
    </row>
    <row r="17" spans="8:9" x14ac:dyDescent="0.25">
      <c r="H17" t="s">
        <v>7</v>
      </c>
      <c r="I17">
        <v>14</v>
      </c>
    </row>
    <row r="18" spans="8:9" x14ac:dyDescent="0.25">
      <c r="H18" t="s">
        <v>11</v>
      </c>
      <c r="I18">
        <f>AVERAGE(B4,B11)</f>
        <v>20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C3DB-2612-484B-A2EC-29CB3A1C6F02}">
  <dimension ref="A1:M39"/>
  <sheetViews>
    <sheetView topLeftCell="A2" workbookViewId="0">
      <selection activeCell="I18" sqref="I18"/>
    </sheetView>
  </sheetViews>
  <sheetFormatPr defaultRowHeight="15" x14ac:dyDescent="0.25"/>
  <sheetData>
    <row r="1" spans="1:13" x14ac:dyDescent="0.25">
      <c r="A1" t="s">
        <v>152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6</v>
      </c>
      <c r="C3" t="s">
        <v>8</v>
      </c>
      <c r="E3">
        <v>0.1963</v>
      </c>
      <c r="F3">
        <v>0.05</v>
      </c>
      <c r="H3" t="s">
        <v>90</v>
      </c>
      <c r="K3">
        <f>D6+D8+D10+D11+D15+D17+D20+D25+D27+D29+D32+D36</f>
        <v>2307</v>
      </c>
      <c r="M3" s="5">
        <f>K3*10</f>
        <v>23070</v>
      </c>
    </row>
    <row r="4" spans="1:13" x14ac:dyDescent="0.25">
      <c r="A4" t="s">
        <v>10</v>
      </c>
      <c r="B4">
        <v>8</v>
      </c>
      <c r="C4" t="s">
        <v>8</v>
      </c>
      <c r="E4">
        <v>0.34910000000000002</v>
      </c>
      <c r="F4">
        <v>0.12</v>
      </c>
      <c r="H4" t="s">
        <v>41</v>
      </c>
      <c r="K4">
        <f>D5+D18+D24</f>
        <v>110</v>
      </c>
      <c r="M4" s="5">
        <f>K4*10</f>
        <v>1100</v>
      </c>
    </row>
    <row r="5" spans="1:13" x14ac:dyDescent="0.25">
      <c r="A5" t="s">
        <v>10</v>
      </c>
      <c r="B5">
        <v>10</v>
      </c>
      <c r="C5">
        <v>0.5</v>
      </c>
      <c r="D5">
        <v>18</v>
      </c>
      <c r="E5">
        <v>0.5454</v>
      </c>
      <c r="H5" t="s">
        <v>49</v>
      </c>
      <c r="K5">
        <f>D12+D23</f>
        <v>146</v>
      </c>
      <c r="M5" s="5">
        <f>K5*10</f>
        <v>1460</v>
      </c>
    </row>
    <row r="6" spans="1:13" x14ac:dyDescent="0.25">
      <c r="A6" t="s">
        <v>7</v>
      </c>
      <c r="B6">
        <v>19</v>
      </c>
      <c r="C6">
        <v>2</v>
      </c>
      <c r="D6">
        <v>281</v>
      </c>
      <c r="E6">
        <v>1.9689000000000001</v>
      </c>
      <c r="M6" s="5"/>
    </row>
    <row r="7" spans="1:13" x14ac:dyDescent="0.25">
      <c r="A7" t="s">
        <v>7</v>
      </c>
      <c r="B7">
        <v>7</v>
      </c>
      <c r="C7" t="s">
        <v>8</v>
      </c>
      <c r="E7">
        <v>0.26729999999999998</v>
      </c>
      <c r="F7">
        <v>0.08</v>
      </c>
      <c r="H7" t="s">
        <v>62</v>
      </c>
      <c r="K7">
        <f>F3+F4+F7+F9+F13+F19+F21+F26+F28+F30+F31+F37+F37+F38</f>
        <v>1.5000000000000004</v>
      </c>
      <c r="M7" s="5">
        <f>K7*10</f>
        <v>15.000000000000004</v>
      </c>
    </row>
    <row r="8" spans="1:13" x14ac:dyDescent="0.25">
      <c r="A8" t="s">
        <v>7</v>
      </c>
      <c r="B8">
        <v>14</v>
      </c>
      <c r="C8">
        <v>1.5</v>
      </c>
      <c r="D8">
        <v>112</v>
      </c>
      <c r="E8">
        <v>1.069</v>
      </c>
      <c r="H8" t="s">
        <v>63</v>
      </c>
      <c r="K8">
        <f>F16+F22+F33+F34+F35+F39</f>
        <v>0.96000000000000008</v>
      </c>
      <c r="M8" s="5">
        <f>K8*10</f>
        <v>9.6000000000000014</v>
      </c>
    </row>
    <row r="9" spans="1:13" x14ac:dyDescent="0.25">
      <c r="A9" t="s">
        <v>7</v>
      </c>
      <c r="B9">
        <v>9</v>
      </c>
      <c r="C9" t="s">
        <v>8</v>
      </c>
      <c r="E9">
        <v>0.44180000000000003</v>
      </c>
      <c r="F9">
        <v>0.17</v>
      </c>
      <c r="M9" s="5"/>
    </row>
    <row r="10" spans="1:13" x14ac:dyDescent="0.25">
      <c r="A10" t="s">
        <v>7</v>
      </c>
      <c r="B10">
        <v>14</v>
      </c>
      <c r="C10">
        <v>1.5</v>
      </c>
      <c r="D10">
        <v>112</v>
      </c>
      <c r="E10">
        <v>1.069</v>
      </c>
      <c r="H10" t="s">
        <v>81</v>
      </c>
      <c r="K10">
        <f>E6+E7+E8+E9+E10+E11+E15+E17+E20+E21+E25+E27+E29+E32+E36</f>
        <v>18.162300000000002</v>
      </c>
      <c r="M10" s="5">
        <f>K10*10</f>
        <v>181.62300000000002</v>
      </c>
    </row>
    <row r="11" spans="1:13" x14ac:dyDescent="0.25">
      <c r="A11" t="s">
        <v>7</v>
      </c>
      <c r="B11">
        <v>12</v>
      </c>
      <c r="C11">
        <v>0.5</v>
      </c>
      <c r="D11">
        <v>29</v>
      </c>
      <c r="E11">
        <v>0.78539999999999999</v>
      </c>
      <c r="H11" t="s">
        <v>45</v>
      </c>
      <c r="K11">
        <f>E3+E4+E13+E18+E19+E24+E26+E28+E30+E31+E37+E38</f>
        <v>4.5379999999999994</v>
      </c>
      <c r="M11" s="5">
        <f>K11*10</f>
        <v>45.379999999999995</v>
      </c>
    </row>
    <row r="12" spans="1:13" x14ac:dyDescent="0.25">
      <c r="A12" t="s">
        <v>9</v>
      </c>
      <c r="B12">
        <v>13</v>
      </c>
      <c r="C12">
        <v>1.5</v>
      </c>
      <c r="D12">
        <v>90</v>
      </c>
      <c r="E12">
        <v>0.92179999999999995</v>
      </c>
      <c r="H12" t="s">
        <v>47</v>
      </c>
      <c r="K12">
        <f>E12+E14+E16+E22+E23+E33+E34+E35+E39</f>
        <v>4.9362000000000004</v>
      </c>
      <c r="M12" s="5">
        <f>K12*10</f>
        <v>49.362000000000002</v>
      </c>
    </row>
    <row r="13" spans="1:13" x14ac:dyDescent="0.25">
      <c r="A13" t="s">
        <v>10</v>
      </c>
      <c r="B13">
        <v>8</v>
      </c>
      <c r="C13" t="s">
        <v>8</v>
      </c>
      <c r="E13">
        <v>0.34910000000000002</v>
      </c>
      <c r="F13">
        <v>0.12</v>
      </c>
    </row>
    <row r="14" spans="1:13" x14ac:dyDescent="0.25">
      <c r="A14" t="s">
        <v>9</v>
      </c>
      <c r="B14">
        <v>11</v>
      </c>
      <c r="C14">
        <v>1</v>
      </c>
      <c r="D14">
        <v>46</v>
      </c>
      <c r="E14">
        <v>0.66</v>
      </c>
      <c r="H14" t="s">
        <v>228</v>
      </c>
    </row>
    <row r="15" spans="1:13" x14ac:dyDescent="0.25">
      <c r="A15" t="s">
        <v>7</v>
      </c>
      <c r="B15">
        <v>23</v>
      </c>
      <c r="C15">
        <v>3</v>
      </c>
      <c r="D15">
        <v>586</v>
      </c>
      <c r="E15">
        <v>2.8852000000000002</v>
      </c>
      <c r="H15" t="s">
        <v>7</v>
      </c>
      <c r="I15">
        <f>AVERAGE(B6,B7,B8,B9,B10,B11,B15,B17,B20,B21,B25,B27,B29,B32,B36)</f>
        <v>14.266666666666667</v>
      </c>
    </row>
    <row r="16" spans="1:13" x14ac:dyDescent="0.25">
      <c r="A16" t="s">
        <v>9</v>
      </c>
      <c r="B16">
        <v>9</v>
      </c>
      <c r="C16" t="s">
        <v>8</v>
      </c>
      <c r="E16">
        <v>0.44180000000000003</v>
      </c>
      <c r="F16">
        <v>0.17</v>
      </c>
      <c r="H16" t="s">
        <v>10</v>
      </c>
      <c r="I16">
        <f>AVERAGE(B3,B4,B5,B13,B18,B19,B24,B26,B28,B30,B31,B37,B38)</f>
        <v>8.3076923076923084</v>
      </c>
    </row>
    <row r="17" spans="1:9" x14ac:dyDescent="0.25">
      <c r="A17" t="s">
        <v>7</v>
      </c>
      <c r="B17">
        <v>14</v>
      </c>
      <c r="C17">
        <v>2</v>
      </c>
      <c r="D17">
        <v>141</v>
      </c>
      <c r="E17">
        <v>1.069</v>
      </c>
      <c r="H17" t="s">
        <v>9</v>
      </c>
      <c r="I17">
        <f>AVERAGE(B12,B16,B22,B23,B33,B34,B35,B39)</f>
        <v>9.75</v>
      </c>
    </row>
    <row r="18" spans="1:9" x14ac:dyDescent="0.25">
      <c r="A18" t="s">
        <v>10</v>
      </c>
      <c r="B18">
        <v>12</v>
      </c>
      <c r="C18">
        <v>1</v>
      </c>
      <c r="D18">
        <v>56</v>
      </c>
      <c r="E18">
        <v>0.78539999999999999</v>
      </c>
    </row>
    <row r="19" spans="1:9" x14ac:dyDescent="0.25">
      <c r="A19" t="s">
        <v>10</v>
      </c>
      <c r="B19">
        <v>8</v>
      </c>
      <c r="C19" t="s">
        <v>8</v>
      </c>
      <c r="E19">
        <v>0.34910000000000002</v>
      </c>
      <c r="F19">
        <v>0.12</v>
      </c>
    </row>
    <row r="20" spans="1:9" x14ac:dyDescent="0.25">
      <c r="A20" t="s">
        <v>7</v>
      </c>
      <c r="B20">
        <v>11</v>
      </c>
      <c r="C20">
        <v>1.5</v>
      </c>
      <c r="D20">
        <v>64</v>
      </c>
      <c r="E20">
        <v>0.66</v>
      </c>
    </row>
    <row r="21" spans="1:9" x14ac:dyDescent="0.25">
      <c r="A21" t="s">
        <v>7</v>
      </c>
      <c r="B21">
        <v>8</v>
      </c>
      <c r="C21" t="s">
        <v>8</v>
      </c>
      <c r="E21">
        <v>0.34910000000000002</v>
      </c>
      <c r="F21">
        <v>0.12</v>
      </c>
    </row>
    <row r="22" spans="1:9" x14ac:dyDescent="0.25">
      <c r="A22" t="s">
        <v>9</v>
      </c>
      <c r="B22">
        <v>9</v>
      </c>
      <c r="C22" t="s">
        <v>8</v>
      </c>
      <c r="E22">
        <v>0.44180000000000003</v>
      </c>
      <c r="F22">
        <v>0.17</v>
      </c>
    </row>
    <row r="23" spans="1:9" x14ac:dyDescent="0.25">
      <c r="A23" t="s">
        <v>9</v>
      </c>
      <c r="B23">
        <v>12</v>
      </c>
      <c r="C23">
        <v>1</v>
      </c>
      <c r="D23">
        <v>56</v>
      </c>
      <c r="E23">
        <v>0.78539999999999999</v>
      </c>
    </row>
    <row r="24" spans="1:9" x14ac:dyDescent="0.25">
      <c r="A24" t="s">
        <v>10</v>
      </c>
      <c r="B24">
        <v>10</v>
      </c>
      <c r="C24">
        <v>1</v>
      </c>
      <c r="D24">
        <v>36</v>
      </c>
      <c r="E24">
        <v>0.5454</v>
      </c>
    </row>
    <row r="25" spans="1:9" x14ac:dyDescent="0.25">
      <c r="A25" t="s">
        <v>7</v>
      </c>
      <c r="B25">
        <v>16</v>
      </c>
      <c r="C25">
        <v>1.5</v>
      </c>
      <c r="D25">
        <v>151</v>
      </c>
      <c r="E25">
        <v>1.3963000000000001</v>
      </c>
    </row>
    <row r="26" spans="1:9" x14ac:dyDescent="0.25">
      <c r="A26" t="s">
        <v>10</v>
      </c>
      <c r="B26">
        <v>9</v>
      </c>
      <c r="C26" t="s">
        <v>8</v>
      </c>
      <c r="E26">
        <v>0.44180000000000003</v>
      </c>
      <c r="F26">
        <v>0.17</v>
      </c>
    </row>
    <row r="27" spans="1:9" x14ac:dyDescent="0.25">
      <c r="A27" t="s">
        <v>7</v>
      </c>
      <c r="B27">
        <v>16</v>
      </c>
      <c r="C27">
        <v>2</v>
      </c>
      <c r="D27">
        <v>190</v>
      </c>
      <c r="E27">
        <v>1.3963000000000001</v>
      </c>
    </row>
    <row r="28" spans="1:9" x14ac:dyDescent="0.25">
      <c r="A28" t="s">
        <v>10</v>
      </c>
      <c r="B28">
        <v>9</v>
      </c>
      <c r="C28" t="s">
        <v>8</v>
      </c>
      <c r="E28">
        <v>0.44180000000000003</v>
      </c>
      <c r="F28">
        <v>0.17</v>
      </c>
    </row>
    <row r="29" spans="1:9" x14ac:dyDescent="0.25">
      <c r="A29" t="s">
        <v>7</v>
      </c>
      <c r="B29">
        <v>18</v>
      </c>
      <c r="C29">
        <v>2</v>
      </c>
      <c r="D29">
        <v>248</v>
      </c>
      <c r="E29">
        <v>1.7670999999999999</v>
      </c>
    </row>
    <row r="30" spans="1:9" x14ac:dyDescent="0.25">
      <c r="A30" t="s">
        <v>10</v>
      </c>
      <c r="B30">
        <v>8</v>
      </c>
      <c r="C30" t="s">
        <v>8</v>
      </c>
      <c r="E30">
        <v>0.34910000000000002</v>
      </c>
      <c r="F30">
        <v>0.12</v>
      </c>
    </row>
    <row r="31" spans="1:9" x14ac:dyDescent="0.25">
      <c r="A31" t="s">
        <v>10</v>
      </c>
      <c r="B31">
        <v>7</v>
      </c>
      <c r="C31" t="s">
        <v>8</v>
      </c>
      <c r="E31">
        <v>0.26729999999999998</v>
      </c>
      <c r="F31">
        <v>0.08</v>
      </c>
    </row>
    <row r="32" spans="1:9" x14ac:dyDescent="0.25">
      <c r="A32" t="s">
        <v>7</v>
      </c>
      <c r="B32">
        <v>19</v>
      </c>
      <c r="C32">
        <v>2</v>
      </c>
      <c r="D32">
        <v>281</v>
      </c>
      <c r="E32">
        <v>1.9689000000000001</v>
      </c>
    </row>
    <row r="33" spans="1:6" x14ac:dyDescent="0.25">
      <c r="A33" t="s">
        <v>9</v>
      </c>
      <c r="B33">
        <v>8</v>
      </c>
      <c r="C33" t="s">
        <v>8</v>
      </c>
      <c r="E33">
        <v>0.34910000000000002</v>
      </c>
      <c r="F33">
        <v>0.12</v>
      </c>
    </row>
    <row r="34" spans="1:6" x14ac:dyDescent="0.25">
      <c r="A34" t="s">
        <v>9</v>
      </c>
      <c r="B34">
        <v>8</v>
      </c>
      <c r="C34" t="s">
        <v>8</v>
      </c>
      <c r="E34">
        <v>0.34910000000000002</v>
      </c>
      <c r="F34">
        <v>0.12</v>
      </c>
    </row>
    <row r="35" spans="1:6" x14ac:dyDescent="0.25">
      <c r="A35" t="s">
        <v>9</v>
      </c>
      <c r="B35">
        <v>10</v>
      </c>
      <c r="C35" t="s">
        <v>8</v>
      </c>
      <c r="E35">
        <v>0.5454</v>
      </c>
      <c r="F35">
        <v>0.21</v>
      </c>
    </row>
    <row r="36" spans="1:6" x14ac:dyDescent="0.25">
      <c r="A36" t="s">
        <v>7</v>
      </c>
      <c r="B36">
        <v>14</v>
      </c>
      <c r="C36">
        <v>1.5</v>
      </c>
      <c r="D36">
        <v>112</v>
      </c>
      <c r="E36">
        <v>1.069</v>
      </c>
    </row>
    <row r="37" spans="1:6" x14ac:dyDescent="0.25">
      <c r="A37" t="s">
        <v>10</v>
      </c>
      <c r="B37">
        <v>6</v>
      </c>
      <c r="C37" t="s">
        <v>8</v>
      </c>
      <c r="E37">
        <v>0.1963</v>
      </c>
      <c r="F37">
        <v>0.05</v>
      </c>
    </row>
    <row r="38" spans="1:6" x14ac:dyDescent="0.25">
      <c r="A38" t="s">
        <v>10</v>
      </c>
      <c r="B38">
        <v>7</v>
      </c>
      <c r="C38" t="s">
        <v>8</v>
      </c>
      <c r="E38">
        <v>0.26729999999999998</v>
      </c>
      <c r="F38">
        <v>0.08</v>
      </c>
    </row>
    <row r="39" spans="1:6" x14ac:dyDescent="0.25">
      <c r="A39" t="s">
        <v>9</v>
      </c>
      <c r="B39">
        <v>9</v>
      </c>
      <c r="C39" t="s">
        <v>8</v>
      </c>
      <c r="E39">
        <v>0.44180000000000003</v>
      </c>
      <c r="F39">
        <v>0.17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91D9-470C-4AC2-BD00-DCA96B9AF644}">
  <dimension ref="A1:M17"/>
  <sheetViews>
    <sheetView workbookViewId="0">
      <selection activeCell="I16" sqref="I16"/>
    </sheetView>
  </sheetViews>
  <sheetFormatPr defaultRowHeight="15" x14ac:dyDescent="0.25"/>
  <sheetData>
    <row r="1" spans="1:13" x14ac:dyDescent="0.25">
      <c r="A1" t="s">
        <v>153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16</v>
      </c>
      <c r="C3">
        <v>2</v>
      </c>
      <c r="D3">
        <v>190</v>
      </c>
      <c r="E3">
        <v>1.3963000000000001</v>
      </c>
      <c r="H3" t="s">
        <v>90</v>
      </c>
      <c r="K3">
        <f>D3+D4+D5+D7+D8+D9+D11+D14</f>
        <v>1495</v>
      </c>
      <c r="M3" s="5">
        <f>K3*10</f>
        <v>14950</v>
      </c>
    </row>
    <row r="4" spans="1:13" x14ac:dyDescent="0.25">
      <c r="A4" t="s">
        <v>7</v>
      </c>
      <c r="B4">
        <v>17</v>
      </c>
      <c r="C4">
        <v>2</v>
      </c>
      <c r="D4">
        <v>219</v>
      </c>
      <c r="E4">
        <v>1.5763</v>
      </c>
      <c r="H4" t="s">
        <v>41</v>
      </c>
      <c r="K4">
        <f>D12</f>
        <v>18</v>
      </c>
      <c r="M4" s="5">
        <f>K4*10</f>
        <v>180</v>
      </c>
    </row>
    <row r="5" spans="1:13" x14ac:dyDescent="0.25">
      <c r="A5" t="s">
        <v>7</v>
      </c>
      <c r="B5">
        <v>18</v>
      </c>
      <c r="C5">
        <v>2</v>
      </c>
      <c r="D5">
        <v>248</v>
      </c>
      <c r="E5">
        <v>1.7670999999999999</v>
      </c>
      <c r="M5" s="5"/>
    </row>
    <row r="6" spans="1:13" x14ac:dyDescent="0.25">
      <c r="A6" t="s">
        <v>9</v>
      </c>
      <c r="B6">
        <v>12</v>
      </c>
      <c r="C6" t="s">
        <v>8</v>
      </c>
      <c r="E6">
        <v>0.78539999999999999</v>
      </c>
      <c r="F6">
        <v>0.3</v>
      </c>
      <c r="H6" t="s">
        <v>62</v>
      </c>
      <c r="K6">
        <f>F10+F13+F15+F16+F17</f>
        <v>0.67</v>
      </c>
      <c r="M6" s="5">
        <f>K6*10</f>
        <v>6.7</v>
      </c>
    </row>
    <row r="7" spans="1:13" x14ac:dyDescent="0.25">
      <c r="A7" t="s">
        <v>7</v>
      </c>
      <c r="B7">
        <v>13</v>
      </c>
      <c r="C7">
        <v>1</v>
      </c>
      <c r="D7">
        <v>71</v>
      </c>
      <c r="E7">
        <v>0.92179999999999995</v>
      </c>
      <c r="H7" t="s">
        <v>63</v>
      </c>
      <c r="K7">
        <f>F6</f>
        <v>0.3</v>
      </c>
      <c r="M7" s="5">
        <f>K7*10</f>
        <v>3</v>
      </c>
    </row>
    <row r="8" spans="1:13" x14ac:dyDescent="0.25">
      <c r="A8" t="s">
        <v>7</v>
      </c>
      <c r="B8">
        <v>17</v>
      </c>
      <c r="C8">
        <v>2.5</v>
      </c>
      <c r="D8">
        <v>258</v>
      </c>
      <c r="E8">
        <v>1.5763</v>
      </c>
      <c r="M8" s="5"/>
    </row>
    <row r="9" spans="1:13" x14ac:dyDescent="0.25">
      <c r="A9" t="s">
        <v>7</v>
      </c>
      <c r="B9">
        <v>16</v>
      </c>
      <c r="C9">
        <v>2.5</v>
      </c>
      <c r="D9">
        <v>223</v>
      </c>
      <c r="E9">
        <v>1.3963000000000001</v>
      </c>
      <c r="H9" t="s">
        <v>81</v>
      </c>
      <c r="K9">
        <f>E3+E4+E5+E7+E8+E9+E11+E14+E16</f>
        <v>11.301299999999999</v>
      </c>
      <c r="M9" s="5">
        <f>K9*10</f>
        <v>113.01299999999999</v>
      </c>
    </row>
    <row r="10" spans="1:13" x14ac:dyDescent="0.25">
      <c r="A10" t="s">
        <v>10</v>
      </c>
      <c r="B10">
        <v>8</v>
      </c>
      <c r="C10" t="s">
        <v>8</v>
      </c>
      <c r="E10">
        <v>0.34910000000000002</v>
      </c>
      <c r="F10">
        <v>0.12</v>
      </c>
      <c r="H10" t="s">
        <v>45</v>
      </c>
      <c r="K10">
        <f>E10+E12+E13+E15+E17</f>
        <v>2.0453999999999999</v>
      </c>
      <c r="M10" s="5">
        <f>K10*10</f>
        <v>20.454000000000001</v>
      </c>
    </row>
    <row r="11" spans="1:13" x14ac:dyDescent="0.25">
      <c r="A11" t="s">
        <v>7</v>
      </c>
      <c r="B11">
        <v>13</v>
      </c>
      <c r="C11">
        <v>1.5</v>
      </c>
      <c r="D11">
        <v>96</v>
      </c>
      <c r="E11">
        <v>0.92179999999999995</v>
      </c>
      <c r="H11" t="s">
        <v>47</v>
      </c>
      <c r="K11">
        <f>E6</f>
        <v>0.78539999999999999</v>
      </c>
      <c r="M11" s="5">
        <f>K11*10</f>
        <v>7.8540000000000001</v>
      </c>
    </row>
    <row r="12" spans="1:13" x14ac:dyDescent="0.25">
      <c r="A12" t="s">
        <v>10</v>
      </c>
      <c r="B12">
        <v>10</v>
      </c>
      <c r="C12">
        <v>0.5</v>
      </c>
      <c r="D12">
        <v>18</v>
      </c>
      <c r="E12">
        <v>0.5454</v>
      </c>
    </row>
    <row r="13" spans="1:13" x14ac:dyDescent="0.25">
      <c r="A13" t="s">
        <v>10</v>
      </c>
      <c r="B13">
        <v>9</v>
      </c>
      <c r="C13" t="s">
        <v>8</v>
      </c>
      <c r="E13">
        <v>0.44180000000000003</v>
      </c>
      <c r="F13">
        <v>0.17</v>
      </c>
      <c r="H13" t="s">
        <v>228</v>
      </c>
    </row>
    <row r="14" spans="1:13" x14ac:dyDescent="0.25">
      <c r="A14" t="s">
        <v>7</v>
      </c>
      <c r="B14">
        <v>16</v>
      </c>
      <c r="C14">
        <v>2</v>
      </c>
      <c r="D14">
        <v>190</v>
      </c>
      <c r="E14">
        <v>1.3963000000000001</v>
      </c>
      <c r="H14" t="s">
        <v>7</v>
      </c>
      <c r="I14">
        <f>AVERAGE(B3,B4,B5,B7,B8,B9,B11,B14,B16)</f>
        <v>14.888888888888889</v>
      </c>
    </row>
    <row r="15" spans="1:13" x14ac:dyDescent="0.25">
      <c r="A15" t="s">
        <v>10</v>
      </c>
      <c r="B15">
        <v>9</v>
      </c>
      <c r="C15" t="s">
        <v>8</v>
      </c>
      <c r="E15">
        <v>0.44180000000000003</v>
      </c>
      <c r="F15">
        <v>0.18</v>
      </c>
      <c r="H15" t="s">
        <v>10</v>
      </c>
      <c r="I15">
        <f>AVERAGE(B10,B12,B13,B15,B17)</f>
        <v>8.6</v>
      </c>
    </row>
    <row r="16" spans="1:13" x14ac:dyDescent="0.25">
      <c r="A16" t="s">
        <v>7</v>
      </c>
      <c r="B16">
        <v>8</v>
      </c>
      <c r="C16" t="s">
        <v>8</v>
      </c>
      <c r="E16">
        <v>0.34910000000000002</v>
      </c>
      <c r="F16">
        <v>0.12</v>
      </c>
    </row>
    <row r="17" spans="1:6" x14ac:dyDescent="0.25">
      <c r="A17" t="s">
        <v>10</v>
      </c>
      <c r="B17">
        <v>7</v>
      </c>
      <c r="C17" t="s">
        <v>8</v>
      </c>
      <c r="E17">
        <v>0.26729999999999998</v>
      </c>
      <c r="F17">
        <v>0.08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775F-67ED-46DC-98CD-76E9F659F12D}">
  <dimension ref="A1:M16"/>
  <sheetViews>
    <sheetView workbookViewId="0">
      <selection activeCell="J22" sqref="J22"/>
    </sheetView>
  </sheetViews>
  <sheetFormatPr defaultRowHeight="15" x14ac:dyDescent="0.25"/>
  <sheetData>
    <row r="1" spans="1:13" x14ac:dyDescent="0.25">
      <c r="A1" t="s">
        <v>24</v>
      </c>
    </row>
    <row r="2" spans="1:13" x14ac:dyDescent="0.25">
      <c r="A2" t="s">
        <v>14</v>
      </c>
      <c r="B2" t="s">
        <v>15</v>
      </c>
      <c r="C2" t="s">
        <v>25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26</v>
      </c>
      <c r="B3">
        <v>12</v>
      </c>
      <c r="C3">
        <v>1</v>
      </c>
      <c r="D3">
        <v>56</v>
      </c>
      <c r="E3">
        <v>0.78539999999999999</v>
      </c>
      <c r="H3" t="s">
        <v>57</v>
      </c>
      <c r="K3">
        <f>D6+D7</f>
        <v>1071</v>
      </c>
      <c r="M3" s="2">
        <f>K3*10</f>
        <v>10710</v>
      </c>
    </row>
    <row r="4" spans="1:13" x14ac:dyDescent="0.25">
      <c r="A4" t="s">
        <v>11</v>
      </c>
      <c r="B4">
        <v>21</v>
      </c>
      <c r="C4">
        <v>2</v>
      </c>
      <c r="D4">
        <v>332</v>
      </c>
      <c r="E4">
        <v>2.4053</v>
      </c>
      <c r="H4" t="s">
        <v>58</v>
      </c>
      <c r="K4">
        <f>D4</f>
        <v>332</v>
      </c>
      <c r="M4" s="2">
        <f>K4*10</f>
        <v>3320</v>
      </c>
    </row>
    <row r="5" spans="1:13" x14ac:dyDescent="0.25">
      <c r="A5" t="s">
        <v>11</v>
      </c>
      <c r="B5">
        <v>10</v>
      </c>
      <c r="C5" t="s">
        <v>8</v>
      </c>
      <c r="E5">
        <v>0.5454</v>
      </c>
      <c r="F5">
        <v>0.21</v>
      </c>
      <c r="H5" t="s">
        <v>59</v>
      </c>
      <c r="K5">
        <f>D3</f>
        <v>56</v>
      </c>
      <c r="M5" s="2">
        <f>K5*10</f>
        <v>560</v>
      </c>
    </row>
    <row r="6" spans="1:13" x14ac:dyDescent="0.25">
      <c r="A6" t="s">
        <v>7</v>
      </c>
      <c r="B6">
        <v>20</v>
      </c>
      <c r="C6">
        <v>3</v>
      </c>
      <c r="D6">
        <v>427</v>
      </c>
      <c r="E6">
        <v>2.1817000000000002</v>
      </c>
      <c r="M6" s="2"/>
    </row>
    <row r="7" spans="1:13" x14ac:dyDescent="0.25">
      <c r="A7" t="s">
        <v>7</v>
      </c>
      <c r="B7">
        <v>24</v>
      </c>
      <c r="C7">
        <v>3</v>
      </c>
      <c r="D7">
        <v>644</v>
      </c>
      <c r="E7">
        <v>3.1415999999999999</v>
      </c>
      <c r="H7" s="3" t="s">
        <v>55</v>
      </c>
      <c r="I7" s="3"/>
      <c r="J7" s="3"/>
      <c r="K7" s="3">
        <f>F5</f>
        <v>0.21</v>
      </c>
      <c r="M7" s="2">
        <f>K7*10</f>
        <v>2.1</v>
      </c>
    </row>
    <row r="8" spans="1:13" x14ac:dyDescent="0.25">
      <c r="H8" s="3"/>
      <c r="I8" s="3"/>
      <c r="J8" s="3"/>
      <c r="K8" s="3"/>
      <c r="M8" s="2"/>
    </row>
    <row r="9" spans="1:13" x14ac:dyDescent="0.25">
      <c r="H9" s="3" t="s">
        <v>44</v>
      </c>
      <c r="I9" s="3"/>
      <c r="J9" s="3"/>
      <c r="K9" s="3">
        <f>E6+E7</f>
        <v>5.3232999999999997</v>
      </c>
      <c r="M9" s="2">
        <f>K9*10</f>
        <v>53.232999999999997</v>
      </c>
    </row>
    <row r="10" spans="1:13" x14ac:dyDescent="0.25">
      <c r="H10" s="3" t="s">
        <v>46</v>
      </c>
      <c r="K10">
        <f>E4+E5</f>
        <v>2.9506999999999999</v>
      </c>
      <c r="M10" s="2">
        <f>K10*10</f>
        <v>29.506999999999998</v>
      </c>
    </row>
    <row r="11" spans="1:13" x14ac:dyDescent="0.25">
      <c r="H11" s="3" t="s">
        <v>60</v>
      </c>
      <c r="K11">
        <f>E3</f>
        <v>0.78539999999999999</v>
      </c>
      <c r="M11" s="2">
        <f>K11*10</f>
        <v>7.8540000000000001</v>
      </c>
    </row>
    <row r="13" spans="1:13" x14ac:dyDescent="0.25">
      <c r="H13" t="s">
        <v>228</v>
      </c>
    </row>
    <row r="14" spans="1:13" x14ac:dyDescent="0.25">
      <c r="H14" t="s">
        <v>7</v>
      </c>
      <c r="I14">
        <f>AVERAGE(B6,B7)</f>
        <v>22</v>
      </c>
    </row>
    <row r="15" spans="1:13" x14ac:dyDescent="0.25">
      <c r="H15" t="s">
        <v>11</v>
      </c>
      <c r="I15">
        <f>AVERAGE(B4,B5)</f>
        <v>15.5</v>
      </c>
    </row>
    <row r="16" spans="1:13" x14ac:dyDescent="0.25">
      <c r="H16" t="s">
        <v>26</v>
      </c>
      <c r="I16">
        <v>12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FB94-7539-4D89-9400-549A57C37163}">
  <dimension ref="A1:M26"/>
  <sheetViews>
    <sheetView topLeftCell="A4" workbookViewId="0">
      <selection activeCell="K24" sqref="K24"/>
    </sheetView>
  </sheetViews>
  <sheetFormatPr defaultRowHeight="15" x14ac:dyDescent="0.25"/>
  <sheetData>
    <row r="1" spans="1:13" x14ac:dyDescent="0.25">
      <c r="A1" t="s">
        <v>154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9</v>
      </c>
      <c r="C3" t="s">
        <v>8</v>
      </c>
      <c r="E3">
        <v>0.44180000000000003</v>
      </c>
      <c r="F3">
        <v>0.17</v>
      </c>
      <c r="H3" t="s">
        <v>90</v>
      </c>
      <c r="K3">
        <f>D10+D23</f>
        <v>149</v>
      </c>
      <c r="M3" s="5">
        <f>K3*10</f>
        <v>1490</v>
      </c>
    </row>
    <row r="4" spans="1:13" x14ac:dyDescent="0.25">
      <c r="A4" t="s">
        <v>10</v>
      </c>
      <c r="B4">
        <v>8</v>
      </c>
      <c r="C4" t="s">
        <v>8</v>
      </c>
      <c r="E4">
        <v>0.34910000000000002</v>
      </c>
      <c r="F4">
        <v>0.12</v>
      </c>
      <c r="H4" t="s">
        <v>41</v>
      </c>
      <c r="K4">
        <f>D12+D17</f>
        <v>29</v>
      </c>
      <c r="M4" s="5">
        <f>K4*10</f>
        <v>290</v>
      </c>
    </row>
    <row r="5" spans="1:13" x14ac:dyDescent="0.25">
      <c r="A5" t="s">
        <v>155</v>
      </c>
      <c r="B5">
        <v>10</v>
      </c>
      <c r="C5">
        <v>0.5</v>
      </c>
      <c r="D5">
        <v>18</v>
      </c>
      <c r="E5">
        <v>0.5454</v>
      </c>
      <c r="H5" t="s">
        <v>163</v>
      </c>
      <c r="K5">
        <f>D5+D6+D11+D15</f>
        <v>105</v>
      </c>
      <c r="M5" s="5">
        <f>K5*10</f>
        <v>1050</v>
      </c>
    </row>
    <row r="6" spans="1:13" x14ac:dyDescent="0.25">
      <c r="A6" t="s">
        <v>155</v>
      </c>
      <c r="B6">
        <v>13</v>
      </c>
      <c r="C6">
        <v>0.5</v>
      </c>
      <c r="D6">
        <v>33</v>
      </c>
      <c r="E6">
        <v>0.92179999999999995</v>
      </c>
      <c r="H6" t="s">
        <v>49</v>
      </c>
      <c r="K6">
        <f>D7+D16+D24</f>
        <v>124</v>
      </c>
      <c r="M6" s="5">
        <f>K6*10</f>
        <v>1240</v>
      </c>
    </row>
    <row r="7" spans="1:13" x14ac:dyDescent="0.25">
      <c r="A7" t="s">
        <v>9</v>
      </c>
      <c r="B7">
        <v>12</v>
      </c>
      <c r="C7">
        <v>0.5</v>
      </c>
      <c r="D7">
        <v>28</v>
      </c>
      <c r="E7">
        <v>0.78539999999999999</v>
      </c>
      <c r="M7" s="5"/>
    </row>
    <row r="8" spans="1:13" x14ac:dyDescent="0.25">
      <c r="A8" t="s">
        <v>10</v>
      </c>
      <c r="B8">
        <v>10</v>
      </c>
      <c r="C8" t="s">
        <v>8</v>
      </c>
      <c r="E8">
        <v>0.5454</v>
      </c>
      <c r="F8">
        <v>0.21</v>
      </c>
      <c r="H8" t="s">
        <v>62</v>
      </c>
      <c r="K8">
        <f>F3+F4+F8+F13+F14+F19+F20+F21+F22+F25</f>
        <v>2.12</v>
      </c>
      <c r="M8" s="5">
        <f>K8*10</f>
        <v>21.200000000000003</v>
      </c>
    </row>
    <row r="9" spans="1:13" x14ac:dyDescent="0.25">
      <c r="A9" t="s">
        <v>9</v>
      </c>
      <c r="B9">
        <v>8</v>
      </c>
      <c r="C9" t="s">
        <v>8</v>
      </c>
      <c r="E9">
        <v>0.34910000000000002</v>
      </c>
      <c r="F9">
        <v>0.12</v>
      </c>
      <c r="H9" t="s">
        <v>63</v>
      </c>
      <c r="K9">
        <f>F9+F18+F26</f>
        <v>0.37</v>
      </c>
      <c r="M9" s="5">
        <f>K9*10</f>
        <v>3.7</v>
      </c>
    </row>
    <row r="10" spans="1:13" x14ac:dyDescent="0.25">
      <c r="A10" t="s">
        <v>7</v>
      </c>
      <c r="B10">
        <v>12</v>
      </c>
      <c r="C10">
        <v>1.5</v>
      </c>
      <c r="D10">
        <v>78</v>
      </c>
      <c r="E10">
        <v>0.78539999999999999</v>
      </c>
      <c r="M10" s="5"/>
    </row>
    <row r="11" spans="1:13" x14ac:dyDescent="0.25">
      <c r="A11" t="s">
        <v>155</v>
      </c>
      <c r="B11">
        <v>10</v>
      </c>
      <c r="C11">
        <v>1</v>
      </c>
      <c r="D11">
        <v>36</v>
      </c>
      <c r="E11">
        <v>0.5454</v>
      </c>
      <c r="H11" t="s">
        <v>81</v>
      </c>
      <c r="K11">
        <f>E10+E23</f>
        <v>1.7071999999999998</v>
      </c>
      <c r="M11" s="5">
        <f>K11*10</f>
        <v>17.071999999999999</v>
      </c>
    </row>
    <row r="12" spans="1:13" x14ac:dyDescent="0.25">
      <c r="A12" t="s">
        <v>10</v>
      </c>
      <c r="B12">
        <v>8</v>
      </c>
      <c r="C12">
        <v>1</v>
      </c>
      <c r="D12">
        <v>16</v>
      </c>
      <c r="E12">
        <v>0.34910000000000002</v>
      </c>
      <c r="H12" t="s">
        <v>45</v>
      </c>
      <c r="K12">
        <f>E3+E4+E8+E12+E13+E14+E17+E19+E20+E21+E22+E25</f>
        <v>6.4089</v>
      </c>
      <c r="M12" s="5">
        <f>K12*10</f>
        <v>64.088999999999999</v>
      </c>
    </row>
    <row r="13" spans="1:13" x14ac:dyDescent="0.25">
      <c r="A13" t="s">
        <v>10</v>
      </c>
      <c r="B13">
        <v>11</v>
      </c>
      <c r="C13" t="s">
        <v>8</v>
      </c>
      <c r="E13">
        <v>0.66</v>
      </c>
      <c r="F13">
        <v>0.25</v>
      </c>
      <c r="H13" t="s">
        <v>162</v>
      </c>
      <c r="K13">
        <f>E5+E6+E11+E15</f>
        <v>2.5579999999999998</v>
      </c>
      <c r="M13" s="5">
        <f>K13*10</f>
        <v>25.58</v>
      </c>
    </row>
    <row r="14" spans="1:13" x14ac:dyDescent="0.25">
      <c r="A14" t="s">
        <v>10</v>
      </c>
      <c r="B14">
        <v>10</v>
      </c>
      <c r="C14" t="s">
        <v>8</v>
      </c>
      <c r="E14">
        <v>0.5454</v>
      </c>
      <c r="F14">
        <v>0.21</v>
      </c>
      <c r="H14" t="s">
        <v>47</v>
      </c>
      <c r="K14">
        <f>E7+E9+E16+E18+E24+E26</f>
        <v>3.4580000000000002</v>
      </c>
      <c r="M14" s="5">
        <f>K14*10</f>
        <v>34.58</v>
      </c>
    </row>
    <row r="15" spans="1:13" x14ac:dyDescent="0.25">
      <c r="A15" t="s">
        <v>155</v>
      </c>
      <c r="B15">
        <v>10</v>
      </c>
      <c r="C15">
        <v>0.5</v>
      </c>
      <c r="D15">
        <v>18</v>
      </c>
      <c r="E15">
        <v>0.5454</v>
      </c>
    </row>
    <row r="16" spans="1:13" x14ac:dyDescent="0.25">
      <c r="A16" t="s">
        <v>9</v>
      </c>
      <c r="B16">
        <v>10</v>
      </c>
      <c r="C16">
        <v>0.5</v>
      </c>
      <c r="D16">
        <v>18</v>
      </c>
      <c r="E16">
        <v>0.5454</v>
      </c>
      <c r="H16" t="s">
        <v>228</v>
      </c>
    </row>
    <row r="17" spans="1:9" x14ac:dyDescent="0.25">
      <c r="A17" t="s">
        <v>10</v>
      </c>
      <c r="B17">
        <v>9</v>
      </c>
      <c r="C17">
        <v>0.5</v>
      </c>
      <c r="D17">
        <v>13</v>
      </c>
      <c r="E17">
        <v>0.44180000000000003</v>
      </c>
      <c r="H17" t="s">
        <v>10</v>
      </c>
      <c r="I17">
        <f>AVERAGE(B3,B4,B8,B12,B13,B14,B17,B19,B20,B21,B22,B25)</f>
        <v>9.75</v>
      </c>
    </row>
    <row r="18" spans="1:9" x14ac:dyDescent="0.25">
      <c r="A18" t="s">
        <v>9</v>
      </c>
      <c r="B18">
        <v>7</v>
      </c>
      <c r="C18" t="s">
        <v>8</v>
      </c>
      <c r="E18">
        <v>0.26729999999999998</v>
      </c>
      <c r="F18">
        <v>0.08</v>
      </c>
      <c r="H18" t="s">
        <v>155</v>
      </c>
      <c r="I18">
        <f>AVERAGE(B15,B11,B5,B6)</f>
        <v>10.75</v>
      </c>
    </row>
    <row r="19" spans="1:9" x14ac:dyDescent="0.25">
      <c r="A19" t="s">
        <v>10</v>
      </c>
      <c r="B19">
        <v>13</v>
      </c>
      <c r="C19" t="s">
        <v>8</v>
      </c>
      <c r="E19">
        <v>0.92179999999999995</v>
      </c>
      <c r="F19">
        <v>0.35</v>
      </c>
      <c r="H19" t="s">
        <v>7</v>
      </c>
      <c r="I19">
        <f>AVERAGE(B10,B23)</f>
        <v>12.5</v>
      </c>
    </row>
    <row r="20" spans="1:9" x14ac:dyDescent="0.25">
      <c r="A20" t="s">
        <v>10</v>
      </c>
      <c r="B20">
        <v>8</v>
      </c>
      <c r="C20" t="s">
        <v>8</v>
      </c>
      <c r="E20">
        <v>0.34910000000000002</v>
      </c>
      <c r="F20">
        <v>0.12</v>
      </c>
      <c r="H20" t="s">
        <v>9</v>
      </c>
      <c r="I20">
        <f>AVERAGE(B7,B9,B16,B18,B24,B26)</f>
        <v>10</v>
      </c>
    </row>
    <row r="21" spans="1:9" x14ac:dyDescent="0.25">
      <c r="A21" t="s">
        <v>10</v>
      </c>
      <c r="B21">
        <v>9</v>
      </c>
      <c r="C21" t="s">
        <v>8</v>
      </c>
      <c r="E21">
        <v>0.44180000000000003</v>
      </c>
      <c r="F21">
        <v>0.17</v>
      </c>
    </row>
    <row r="22" spans="1:9" x14ac:dyDescent="0.25">
      <c r="A22" t="s">
        <v>10</v>
      </c>
      <c r="B22">
        <v>13</v>
      </c>
      <c r="C22" t="s">
        <v>8</v>
      </c>
      <c r="E22">
        <v>0.92179999999999995</v>
      </c>
      <c r="F22">
        <v>0.35</v>
      </c>
    </row>
    <row r="23" spans="1:9" x14ac:dyDescent="0.25">
      <c r="A23" t="s">
        <v>7</v>
      </c>
      <c r="B23">
        <v>13</v>
      </c>
      <c r="C23">
        <v>0.5</v>
      </c>
      <c r="D23">
        <v>71</v>
      </c>
      <c r="E23">
        <v>0.92179999999999995</v>
      </c>
    </row>
    <row r="24" spans="1:9" x14ac:dyDescent="0.25">
      <c r="A24" t="s">
        <v>9</v>
      </c>
      <c r="B24">
        <v>14</v>
      </c>
      <c r="C24">
        <v>1</v>
      </c>
      <c r="D24">
        <v>78</v>
      </c>
      <c r="E24">
        <v>1.069</v>
      </c>
    </row>
    <row r="25" spans="1:9" x14ac:dyDescent="0.25">
      <c r="A25" t="s">
        <v>10</v>
      </c>
      <c r="B25">
        <v>9</v>
      </c>
      <c r="C25" t="s">
        <v>8</v>
      </c>
      <c r="E25">
        <v>0.44180000000000003</v>
      </c>
      <c r="F25">
        <v>0.17</v>
      </c>
    </row>
    <row r="26" spans="1:9" x14ac:dyDescent="0.25">
      <c r="A26" t="s">
        <v>9</v>
      </c>
      <c r="B26">
        <v>9</v>
      </c>
      <c r="C26" t="s">
        <v>8</v>
      </c>
      <c r="E26">
        <v>0.44180000000000003</v>
      </c>
      <c r="F26">
        <v>0.17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72EF-A988-4BB9-9741-EA1D6B67582C}">
  <dimension ref="A1:M17"/>
  <sheetViews>
    <sheetView workbookViewId="0">
      <selection activeCell="K17" sqref="K17"/>
    </sheetView>
  </sheetViews>
  <sheetFormatPr defaultRowHeight="15" x14ac:dyDescent="0.25"/>
  <sheetData>
    <row r="1" spans="1:13" x14ac:dyDescent="0.25">
      <c r="A1" t="s">
        <v>156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155</v>
      </c>
      <c r="B3">
        <v>12</v>
      </c>
      <c r="C3">
        <v>0.5</v>
      </c>
      <c r="D3">
        <v>27</v>
      </c>
      <c r="E3">
        <v>0.78539999999999999</v>
      </c>
      <c r="H3" t="s">
        <v>90</v>
      </c>
      <c r="K3">
        <f>D4+D5+D9+D12+D13+D14+D15+D16</f>
        <v>1448</v>
      </c>
      <c r="M3" s="5">
        <f>K3*10</f>
        <v>14480</v>
      </c>
    </row>
    <row r="4" spans="1:13" x14ac:dyDescent="0.25">
      <c r="A4" t="s">
        <v>7</v>
      </c>
      <c r="B4">
        <v>12</v>
      </c>
      <c r="C4">
        <v>1.5</v>
      </c>
      <c r="D4">
        <v>78</v>
      </c>
      <c r="E4">
        <v>0.78449999999999998</v>
      </c>
      <c r="H4" t="s">
        <v>41</v>
      </c>
      <c r="K4">
        <f>D10</f>
        <v>27</v>
      </c>
      <c r="M4" s="5">
        <f>K4*10</f>
        <v>270</v>
      </c>
    </row>
    <row r="5" spans="1:13" x14ac:dyDescent="0.25">
      <c r="A5" t="s">
        <v>7</v>
      </c>
      <c r="B5">
        <v>16</v>
      </c>
      <c r="C5">
        <v>2</v>
      </c>
      <c r="D5">
        <v>190</v>
      </c>
      <c r="E5">
        <v>1.3963000000000001</v>
      </c>
      <c r="H5" t="s">
        <v>163</v>
      </c>
      <c r="K5">
        <f>D3</f>
        <v>27</v>
      </c>
      <c r="M5" s="5">
        <f>K5*10</f>
        <v>270</v>
      </c>
    </row>
    <row r="6" spans="1:13" x14ac:dyDescent="0.25">
      <c r="A6" t="s">
        <v>10</v>
      </c>
      <c r="B6">
        <v>12</v>
      </c>
      <c r="C6" t="s">
        <v>8</v>
      </c>
      <c r="E6">
        <v>0.78539999999999999</v>
      </c>
      <c r="F6">
        <v>0.3</v>
      </c>
      <c r="H6" t="s">
        <v>49</v>
      </c>
      <c r="K6">
        <f>D7</f>
        <v>121</v>
      </c>
      <c r="M6" s="5">
        <f>K6*10</f>
        <v>1210</v>
      </c>
    </row>
    <row r="7" spans="1:13" x14ac:dyDescent="0.25">
      <c r="A7" t="s">
        <v>9</v>
      </c>
      <c r="B7">
        <v>17</v>
      </c>
      <c r="C7">
        <v>1</v>
      </c>
      <c r="D7">
        <v>121</v>
      </c>
      <c r="E7">
        <v>1.5763</v>
      </c>
      <c r="M7" s="5"/>
    </row>
    <row r="8" spans="1:13" x14ac:dyDescent="0.25">
      <c r="A8" t="s">
        <v>10</v>
      </c>
      <c r="B8">
        <v>8</v>
      </c>
      <c r="C8" t="s">
        <v>8</v>
      </c>
      <c r="E8">
        <v>0.34910000000000002</v>
      </c>
      <c r="F8">
        <v>0.12</v>
      </c>
      <c r="H8" t="s">
        <v>62</v>
      </c>
      <c r="K8">
        <f>F6+F8+F11+F17</f>
        <v>0.75</v>
      </c>
      <c r="M8" s="5">
        <f>K8*10</f>
        <v>7.5</v>
      </c>
    </row>
    <row r="9" spans="1:13" x14ac:dyDescent="0.25">
      <c r="A9" t="s">
        <v>7</v>
      </c>
      <c r="B9">
        <v>20</v>
      </c>
      <c r="C9">
        <v>2.5</v>
      </c>
      <c r="D9">
        <v>314</v>
      </c>
      <c r="E9">
        <v>2.1817000000000002</v>
      </c>
      <c r="M9" s="5"/>
    </row>
    <row r="10" spans="1:13" x14ac:dyDescent="0.25">
      <c r="A10" t="s">
        <v>10</v>
      </c>
      <c r="B10">
        <v>12</v>
      </c>
      <c r="C10">
        <v>0.5</v>
      </c>
      <c r="D10">
        <v>27</v>
      </c>
      <c r="E10">
        <v>0.78539999999999999</v>
      </c>
      <c r="H10" t="s">
        <v>81</v>
      </c>
      <c r="K10">
        <f>E4+E5+E9+E12+E13+E14+E15+E16</f>
        <v>11.638400000000001</v>
      </c>
      <c r="M10" s="5">
        <f>K10*10</f>
        <v>116.38400000000001</v>
      </c>
    </row>
    <row r="11" spans="1:13" x14ac:dyDescent="0.25">
      <c r="A11" t="s">
        <v>10</v>
      </c>
      <c r="B11">
        <v>8</v>
      </c>
      <c r="C11" t="s">
        <v>8</v>
      </c>
      <c r="E11">
        <v>0.34910000000000002</v>
      </c>
      <c r="F11">
        <v>0.12</v>
      </c>
      <c r="H11" t="s">
        <v>45</v>
      </c>
      <c r="K11">
        <f>E6+E8+E10+E11+E17</f>
        <v>2.8144</v>
      </c>
      <c r="M11" s="5">
        <f>K11*10</f>
        <v>28.143999999999998</v>
      </c>
    </row>
    <row r="12" spans="1:13" x14ac:dyDescent="0.25">
      <c r="A12" t="s">
        <v>7</v>
      </c>
      <c r="B12">
        <v>22</v>
      </c>
      <c r="C12">
        <v>2</v>
      </c>
      <c r="D12">
        <v>387</v>
      </c>
      <c r="E12">
        <v>2.6398000000000001</v>
      </c>
      <c r="H12" t="s">
        <v>162</v>
      </c>
      <c r="K12">
        <f>E3</f>
        <v>0.78539999999999999</v>
      </c>
      <c r="M12" s="5">
        <f>K12*10</f>
        <v>7.8540000000000001</v>
      </c>
    </row>
    <row r="13" spans="1:13" x14ac:dyDescent="0.25">
      <c r="A13" t="s">
        <v>7</v>
      </c>
      <c r="B13">
        <v>16</v>
      </c>
      <c r="C13">
        <v>2</v>
      </c>
      <c r="D13">
        <v>190</v>
      </c>
      <c r="E13">
        <v>1.3963000000000001</v>
      </c>
      <c r="H13" t="s">
        <v>47</v>
      </c>
      <c r="K13">
        <f>E7</f>
        <v>1.5763</v>
      </c>
      <c r="M13" s="5">
        <f>K13*10</f>
        <v>15.763</v>
      </c>
    </row>
    <row r="14" spans="1:13" x14ac:dyDescent="0.25">
      <c r="A14" t="s">
        <v>7</v>
      </c>
      <c r="B14">
        <v>15</v>
      </c>
      <c r="C14">
        <v>1</v>
      </c>
      <c r="D14">
        <v>98</v>
      </c>
      <c r="E14">
        <v>1.2272000000000001</v>
      </c>
    </row>
    <row r="15" spans="1:13" x14ac:dyDescent="0.25">
      <c r="A15" t="s">
        <v>7</v>
      </c>
      <c r="B15">
        <v>15</v>
      </c>
      <c r="C15">
        <v>1.5</v>
      </c>
      <c r="D15">
        <v>132</v>
      </c>
      <c r="E15">
        <v>1.2272000000000001</v>
      </c>
      <c r="H15" t="s">
        <v>228</v>
      </c>
    </row>
    <row r="16" spans="1:13" x14ac:dyDescent="0.25">
      <c r="A16" t="s">
        <v>7</v>
      </c>
      <c r="B16">
        <v>12</v>
      </c>
      <c r="C16">
        <v>1</v>
      </c>
      <c r="D16">
        <v>59</v>
      </c>
      <c r="E16">
        <v>0.78539999999999999</v>
      </c>
      <c r="H16" t="s">
        <v>7</v>
      </c>
      <c r="I16">
        <f>AVERAGE(B4,B5,B9,B12,B13,B14,B15,B16)</f>
        <v>16</v>
      </c>
    </row>
    <row r="17" spans="1:9" x14ac:dyDescent="0.25">
      <c r="A17" t="s">
        <v>10</v>
      </c>
      <c r="B17">
        <v>10</v>
      </c>
      <c r="C17" t="s">
        <v>8</v>
      </c>
      <c r="E17">
        <v>0.5454</v>
      </c>
      <c r="F17">
        <v>0.21</v>
      </c>
      <c r="H17" t="s">
        <v>10</v>
      </c>
      <c r="I17">
        <f>AVERAGE(B6,B8,B10,B11,B17)</f>
        <v>10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65302-1BA4-4653-B480-3808EAEB7A0D}">
  <dimension ref="A1:M25"/>
  <sheetViews>
    <sheetView topLeftCell="A2" workbookViewId="0">
      <selection activeCell="I21" sqref="I21"/>
    </sheetView>
  </sheetViews>
  <sheetFormatPr defaultRowHeight="15" x14ac:dyDescent="0.25"/>
  <sheetData>
    <row r="1" spans="1:13" x14ac:dyDescent="0.25">
      <c r="A1" t="s">
        <v>157</v>
      </c>
      <c r="K1" t="s">
        <v>161</v>
      </c>
      <c r="M1" t="s">
        <v>12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H2" t="s">
        <v>49</v>
      </c>
      <c r="K2">
        <f>D24</f>
        <v>46</v>
      </c>
      <c r="M2" s="5">
        <f>K2*10</f>
        <v>460</v>
      </c>
    </row>
    <row r="3" spans="1:13" x14ac:dyDescent="0.25">
      <c r="A3" t="s">
        <v>10</v>
      </c>
      <c r="B3">
        <v>15</v>
      </c>
      <c r="C3">
        <v>0.5</v>
      </c>
      <c r="D3">
        <v>46</v>
      </c>
      <c r="E3">
        <v>1.2272000000000001</v>
      </c>
      <c r="H3" t="s">
        <v>90</v>
      </c>
      <c r="K3">
        <f>D12+D13+D25</f>
        <v>1307</v>
      </c>
      <c r="M3" s="5">
        <f>K3*10</f>
        <v>13070</v>
      </c>
    </row>
    <row r="4" spans="1:13" x14ac:dyDescent="0.25">
      <c r="A4" t="s">
        <v>10</v>
      </c>
      <c r="B4">
        <v>17</v>
      </c>
      <c r="C4">
        <v>1</v>
      </c>
      <c r="D4">
        <v>121</v>
      </c>
      <c r="E4">
        <v>1.5763</v>
      </c>
      <c r="H4" t="s">
        <v>41</v>
      </c>
      <c r="K4">
        <f>D3+D4+D5+D21+D23</f>
        <v>458</v>
      </c>
      <c r="M4" s="5">
        <f>K4*10</f>
        <v>4580</v>
      </c>
    </row>
    <row r="5" spans="1:13" x14ac:dyDescent="0.25">
      <c r="A5" t="s">
        <v>10</v>
      </c>
      <c r="B5">
        <v>12</v>
      </c>
      <c r="C5">
        <v>0.5</v>
      </c>
      <c r="D5">
        <v>27</v>
      </c>
      <c r="E5">
        <v>0.78539999999999999</v>
      </c>
      <c r="H5" t="s">
        <v>163</v>
      </c>
      <c r="K5">
        <f>D6+D22</f>
        <v>45</v>
      </c>
      <c r="M5" s="5">
        <f>K5*10</f>
        <v>450</v>
      </c>
    </row>
    <row r="6" spans="1:13" x14ac:dyDescent="0.25">
      <c r="A6" t="s">
        <v>155</v>
      </c>
      <c r="B6">
        <v>12</v>
      </c>
      <c r="C6">
        <v>0.5</v>
      </c>
      <c r="D6">
        <v>27</v>
      </c>
      <c r="E6">
        <v>0.78539999999999999</v>
      </c>
      <c r="M6" s="5"/>
    </row>
    <row r="7" spans="1:13" x14ac:dyDescent="0.25">
      <c r="A7" t="s">
        <v>155</v>
      </c>
      <c r="B7">
        <v>8</v>
      </c>
      <c r="C7" t="s">
        <v>8</v>
      </c>
      <c r="E7">
        <v>0.34910000000000002</v>
      </c>
      <c r="F7">
        <v>0.12</v>
      </c>
      <c r="H7" t="s">
        <v>62</v>
      </c>
      <c r="K7">
        <f>F7+F8+F10+F11+F14+F15+F16+F18+F19</f>
        <v>1.8499999999999999</v>
      </c>
      <c r="M7" s="5">
        <f>K7*10</f>
        <v>18.5</v>
      </c>
    </row>
    <row r="8" spans="1:13" x14ac:dyDescent="0.25">
      <c r="A8" t="s">
        <v>7</v>
      </c>
      <c r="B8">
        <v>13</v>
      </c>
      <c r="C8" t="s">
        <v>8</v>
      </c>
      <c r="E8">
        <v>0.92179999999999995</v>
      </c>
      <c r="F8">
        <v>0.35</v>
      </c>
      <c r="H8" t="s">
        <v>63</v>
      </c>
      <c r="K8">
        <f>F17+F20</f>
        <v>0.42000000000000004</v>
      </c>
      <c r="M8" s="5">
        <f>K8*10</f>
        <v>4.2</v>
      </c>
    </row>
    <row r="9" spans="1:13" x14ac:dyDescent="0.25">
      <c r="A9" t="s">
        <v>155</v>
      </c>
      <c r="B9">
        <v>12</v>
      </c>
      <c r="C9">
        <v>1</v>
      </c>
      <c r="D9">
        <v>56</v>
      </c>
      <c r="E9">
        <v>0.78539999999999999</v>
      </c>
      <c r="M9" s="5"/>
    </row>
    <row r="10" spans="1:13" x14ac:dyDescent="0.25">
      <c r="A10" t="s">
        <v>10</v>
      </c>
      <c r="B10">
        <v>7</v>
      </c>
      <c r="C10" t="s">
        <v>8</v>
      </c>
      <c r="E10">
        <v>0.26729999999999998</v>
      </c>
      <c r="F10">
        <v>0.08</v>
      </c>
      <c r="H10" t="s">
        <v>81</v>
      </c>
      <c r="K10">
        <f>E8+E12+E13+E25</f>
        <v>8.5411999999999999</v>
      </c>
      <c r="M10" s="5">
        <f t="shared" ref="M10:M15" si="0">K10*10</f>
        <v>85.412000000000006</v>
      </c>
    </row>
    <row r="11" spans="1:13" x14ac:dyDescent="0.25">
      <c r="A11" t="s">
        <v>10</v>
      </c>
      <c r="B11">
        <v>10</v>
      </c>
      <c r="C11" t="s">
        <v>8</v>
      </c>
      <c r="E11">
        <v>0.5454</v>
      </c>
      <c r="F11">
        <v>0.21</v>
      </c>
      <c r="H11" t="s">
        <v>45</v>
      </c>
      <c r="K11">
        <f>E3+E4+E5+E10+E11+E15+E16+E18+E19+E21+E23</f>
        <v>9.7141000000000002</v>
      </c>
      <c r="M11" s="5">
        <f t="shared" si="0"/>
        <v>97.141000000000005</v>
      </c>
    </row>
    <row r="12" spans="1:13" x14ac:dyDescent="0.25">
      <c r="A12" t="s">
        <v>7</v>
      </c>
      <c r="B12">
        <v>25</v>
      </c>
      <c r="C12">
        <v>2.5</v>
      </c>
      <c r="D12">
        <v>610</v>
      </c>
      <c r="E12">
        <v>3.4087999999999998</v>
      </c>
      <c r="H12" t="s">
        <v>162</v>
      </c>
      <c r="K12">
        <f>E6+E7+E9+E14+E22</f>
        <v>3.0106999999999999</v>
      </c>
      <c r="M12" s="5">
        <f t="shared" si="0"/>
        <v>30.106999999999999</v>
      </c>
    </row>
    <row r="13" spans="1:13" x14ac:dyDescent="0.25">
      <c r="A13" t="s">
        <v>7</v>
      </c>
      <c r="B13">
        <v>24</v>
      </c>
      <c r="C13">
        <v>2.5</v>
      </c>
      <c r="D13">
        <v>556</v>
      </c>
      <c r="E13">
        <v>3.1415999999999999</v>
      </c>
      <c r="H13" t="s">
        <v>87</v>
      </c>
      <c r="K13">
        <f>E17</f>
        <v>0.66</v>
      </c>
      <c r="M13" s="5">
        <f t="shared" si="0"/>
        <v>6.6000000000000005</v>
      </c>
    </row>
    <row r="14" spans="1:13" x14ac:dyDescent="0.25">
      <c r="A14" t="s">
        <v>155</v>
      </c>
      <c r="B14">
        <v>10</v>
      </c>
      <c r="C14" t="s">
        <v>8</v>
      </c>
      <c r="E14">
        <v>0.5454</v>
      </c>
      <c r="F14">
        <v>0.21</v>
      </c>
      <c r="H14" t="s">
        <v>164</v>
      </c>
      <c r="K14">
        <f>E20</f>
        <v>0.44180000000000003</v>
      </c>
      <c r="M14" s="5">
        <f t="shared" si="0"/>
        <v>4.4180000000000001</v>
      </c>
    </row>
    <row r="15" spans="1:13" x14ac:dyDescent="0.25">
      <c r="A15" t="s">
        <v>10</v>
      </c>
      <c r="B15">
        <v>8</v>
      </c>
      <c r="C15" t="s">
        <v>8</v>
      </c>
      <c r="E15">
        <v>0.34910000000000002</v>
      </c>
      <c r="F15">
        <v>0.12</v>
      </c>
      <c r="H15" t="s">
        <v>47</v>
      </c>
      <c r="K15">
        <f>E24</f>
        <v>0.66</v>
      </c>
      <c r="M15" s="5">
        <f t="shared" si="0"/>
        <v>6.6000000000000005</v>
      </c>
    </row>
    <row r="16" spans="1:13" x14ac:dyDescent="0.25">
      <c r="A16" t="s">
        <v>10</v>
      </c>
      <c r="B16">
        <v>10</v>
      </c>
      <c r="C16" t="s">
        <v>8</v>
      </c>
      <c r="E16">
        <v>0.5454</v>
      </c>
      <c r="F16">
        <v>0.21</v>
      </c>
    </row>
    <row r="17" spans="1:9" x14ac:dyDescent="0.25">
      <c r="A17" t="s">
        <v>29</v>
      </c>
      <c r="B17">
        <v>11</v>
      </c>
      <c r="C17" t="s">
        <v>8</v>
      </c>
      <c r="E17">
        <v>0.66</v>
      </c>
      <c r="F17">
        <v>0.25</v>
      </c>
      <c r="H17" t="s">
        <v>228</v>
      </c>
    </row>
    <row r="18" spans="1:9" x14ac:dyDescent="0.25">
      <c r="A18" t="s">
        <v>10</v>
      </c>
      <c r="B18">
        <v>11</v>
      </c>
      <c r="C18" t="s">
        <v>8</v>
      </c>
      <c r="E18">
        <v>0.66</v>
      </c>
      <c r="F18">
        <v>0.25</v>
      </c>
      <c r="H18" t="s">
        <v>7</v>
      </c>
      <c r="I18">
        <f>AVERAGE(B8,B12,B13,B25)</f>
        <v>19</v>
      </c>
    </row>
    <row r="19" spans="1:9" x14ac:dyDescent="0.25">
      <c r="A19" t="s">
        <v>10</v>
      </c>
      <c r="B19">
        <v>12</v>
      </c>
      <c r="C19" t="s">
        <v>8</v>
      </c>
      <c r="E19">
        <v>0.78539999999999999</v>
      </c>
      <c r="F19">
        <v>0.3</v>
      </c>
      <c r="H19" t="s">
        <v>10</v>
      </c>
      <c r="I19">
        <f>AVERAGE(B3,B4,B5,B10,B11,B15,B16,B18,B19,B21,B23)</f>
        <v>12.272727272727273</v>
      </c>
    </row>
    <row r="20" spans="1:9" x14ac:dyDescent="0.25">
      <c r="A20" t="s">
        <v>158</v>
      </c>
      <c r="B20">
        <v>9</v>
      </c>
      <c r="C20" t="s">
        <v>8</v>
      </c>
      <c r="E20">
        <v>0.44180000000000003</v>
      </c>
      <c r="F20">
        <v>0.17</v>
      </c>
      <c r="H20" t="s">
        <v>155</v>
      </c>
      <c r="I20">
        <f>AVERAGE(B22,B14,B9,B7,B6)</f>
        <v>10.4</v>
      </c>
    </row>
    <row r="21" spans="1:9" x14ac:dyDescent="0.25">
      <c r="A21" t="s">
        <v>10</v>
      </c>
      <c r="B21">
        <v>16</v>
      </c>
      <c r="C21">
        <v>1.5</v>
      </c>
      <c r="D21">
        <v>143</v>
      </c>
      <c r="E21">
        <v>1.3963000000000001</v>
      </c>
    </row>
    <row r="22" spans="1:9" x14ac:dyDescent="0.25">
      <c r="A22" t="s">
        <v>155</v>
      </c>
      <c r="B22">
        <v>10</v>
      </c>
      <c r="C22">
        <v>0.5</v>
      </c>
      <c r="D22">
        <v>18</v>
      </c>
      <c r="E22">
        <v>0.5454</v>
      </c>
    </row>
    <row r="23" spans="1:9" x14ac:dyDescent="0.25">
      <c r="A23" t="s">
        <v>10</v>
      </c>
      <c r="B23">
        <v>17</v>
      </c>
      <c r="C23">
        <v>1</v>
      </c>
      <c r="D23">
        <v>121</v>
      </c>
      <c r="E23">
        <v>1.5763</v>
      </c>
    </row>
    <row r="24" spans="1:9" x14ac:dyDescent="0.25">
      <c r="A24" t="s">
        <v>9</v>
      </c>
      <c r="B24">
        <v>11</v>
      </c>
      <c r="C24">
        <v>1</v>
      </c>
      <c r="D24">
        <v>46</v>
      </c>
      <c r="E24">
        <v>0.66</v>
      </c>
    </row>
    <row r="25" spans="1:9" x14ac:dyDescent="0.25">
      <c r="A25" t="s">
        <v>7</v>
      </c>
      <c r="B25">
        <v>14</v>
      </c>
      <c r="C25">
        <v>2</v>
      </c>
      <c r="D25">
        <v>141</v>
      </c>
      <c r="E25">
        <v>1.069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AA66-AC5F-47E5-9B40-0362D3B67892}">
  <dimension ref="A1:M22"/>
  <sheetViews>
    <sheetView topLeftCell="A2" workbookViewId="0">
      <selection activeCell="J20" sqref="J20"/>
    </sheetView>
  </sheetViews>
  <sheetFormatPr defaultRowHeight="15" x14ac:dyDescent="0.25"/>
  <sheetData>
    <row r="1" spans="1:13" x14ac:dyDescent="0.25">
      <c r="A1" t="s">
        <v>159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7</v>
      </c>
      <c r="B3">
        <v>24</v>
      </c>
      <c r="C3">
        <v>2</v>
      </c>
      <c r="D3">
        <v>556</v>
      </c>
      <c r="E3">
        <v>3.1415999999999999</v>
      </c>
      <c r="H3" t="s">
        <v>90</v>
      </c>
      <c r="K3">
        <f>D3+D12+D14+D15</f>
        <v>1270</v>
      </c>
      <c r="M3" s="5">
        <f>K3*10</f>
        <v>12700</v>
      </c>
    </row>
    <row r="4" spans="1:13" x14ac:dyDescent="0.25">
      <c r="A4" t="s">
        <v>9</v>
      </c>
      <c r="B4">
        <v>7</v>
      </c>
      <c r="C4" t="s">
        <v>8</v>
      </c>
      <c r="E4">
        <v>0.26729999999999998</v>
      </c>
      <c r="F4">
        <v>0.08</v>
      </c>
      <c r="H4" t="s">
        <v>41</v>
      </c>
      <c r="K4">
        <f>D7+D9+D13+D17</f>
        <v>286</v>
      </c>
      <c r="M4" s="5">
        <f>K4*10</f>
        <v>2860</v>
      </c>
    </row>
    <row r="5" spans="1:13" x14ac:dyDescent="0.25">
      <c r="A5" t="s">
        <v>9</v>
      </c>
      <c r="B5">
        <v>10</v>
      </c>
      <c r="C5" t="s">
        <v>8</v>
      </c>
      <c r="E5">
        <v>0.5454</v>
      </c>
      <c r="F5">
        <v>0.21</v>
      </c>
      <c r="M5" s="5"/>
    </row>
    <row r="6" spans="1:13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H6" t="s">
        <v>62</v>
      </c>
      <c r="K6">
        <f>F6+F10+F11+F16+F18+F19</f>
        <v>0.95</v>
      </c>
      <c r="M6" s="5">
        <f>K6*10</f>
        <v>9.5</v>
      </c>
    </row>
    <row r="7" spans="1:13" x14ac:dyDescent="0.25">
      <c r="A7" t="s">
        <v>10</v>
      </c>
      <c r="B7">
        <v>15</v>
      </c>
      <c r="C7">
        <v>1.5</v>
      </c>
      <c r="D7">
        <v>124</v>
      </c>
      <c r="E7">
        <v>1.2272000000000001</v>
      </c>
      <c r="H7" t="s">
        <v>63</v>
      </c>
      <c r="K7">
        <f>F4+F5+F8+F20+F21+F22</f>
        <v>0.73000000000000009</v>
      </c>
      <c r="M7" s="5">
        <f>K7*10</f>
        <v>7.3000000000000007</v>
      </c>
    </row>
    <row r="8" spans="1:13" x14ac:dyDescent="0.25">
      <c r="A8" t="s">
        <v>9</v>
      </c>
      <c r="B8">
        <v>6</v>
      </c>
      <c r="C8" t="s">
        <v>8</v>
      </c>
      <c r="E8">
        <v>0.1963</v>
      </c>
      <c r="F8">
        <v>0.05</v>
      </c>
      <c r="M8" s="5"/>
    </row>
    <row r="9" spans="1:13" x14ac:dyDescent="0.25">
      <c r="A9" t="s">
        <v>10</v>
      </c>
      <c r="B9">
        <v>10</v>
      </c>
      <c r="C9">
        <v>0.5</v>
      </c>
      <c r="D9">
        <v>18</v>
      </c>
      <c r="E9">
        <v>0.5454</v>
      </c>
      <c r="H9" t="s">
        <v>81</v>
      </c>
      <c r="K9">
        <f>E3+E12+E14+E15</f>
        <v>8.5357000000000003</v>
      </c>
      <c r="M9" s="5">
        <f>K9*10</f>
        <v>85.356999999999999</v>
      </c>
    </row>
    <row r="10" spans="1:13" x14ac:dyDescent="0.25">
      <c r="A10" t="s">
        <v>10</v>
      </c>
      <c r="B10">
        <v>9</v>
      </c>
      <c r="C10" t="s">
        <v>8</v>
      </c>
      <c r="E10">
        <v>0.44180000000000003</v>
      </c>
      <c r="F10">
        <v>0.17</v>
      </c>
      <c r="H10" t="s">
        <v>45</v>
      </c>
      <c r="K10">
        <f>E6+E7+E9+E10+E11+E13+E17+E18</f>
        <v>5.6943000000000001</v>
      </c>
      <c r="M10" s="5">
        <f>K10*10</f>
        <v>56.942999999999998</v>
      </c>
    </row>
    <row r="11" spans="1:13" x14ac:dyDescent="0.25">
      <c r="A11" t="s">
        <v>10</v>
      </c>
      <c r="B11">
        <v>8</v>
      </c>
      <c r="C11" t="s">
        <v>8</v>
      </c>
      <c r="E11">
        <v>0.34910000000000002</v>
      </c>
      <c r="F11">
        <v>0.12</v>
      </c>
      <c r="H11" t="s">
        <v>47</v>
      </c>
      <c r="K11">
        <f>E4+E5+E8+E20+E21+E22</f>
        <v>2.0888999999999998</v>
      </c>
      <c r="M11" s="5">
        <f>K11*10</f>
        <v>20.888999999999996</v>
      </c>
    </row>
    <row r="12" spans="1:13" x14ac:dyDescent="0.25">
      <c r="A12" t="s">
        <v>7</v>
      </c>
      <c r="B12">
        <v>12</v>
      </c>
      <c r="C12">
        <v>1.5</v>
      </c>
      <c r="D12">
        <v>78</v>
      </c>
      <c r="E12">
        <v>0.78539999999999999</v>
      </c>
      <c r="H12" t="s">
        <v>162</v>
      </c>
      <c r="K12">
        <f>E16+E19</f>
        <v>0.92730000000000001</v>
      </c>
      <c r="M12" s="5">
        <f>K12*10</f>
        <v>9.2729999999999997</v>
      </c>
    </row>
    <row r="13" spans="1:13" x14ac:dyDescent="0.25">
      <c r="A13" t="s">
        <v>10</v>
      </c>
      <c r="B13">
        <v>17</v>
      </c>
      <c r="C13">
        <v>1</v>
      </c>
      <c r="D13">
        <v>121</v>
      </c>
      <c r="E13">
        <v>1.5763</v>
      </c>
    </row>
    <row r="14" spans="1:13" x14ac:dyDescent="0.25">
      <c r="A14" t="s">
        <v>7</v>
      </c>
      <c r="B14">
        <v>22</v>
      </c>
      <c r="C14">
        <v>1.5</v>
      </c>
      <c r="D14">
        <v>304</v>
      </c>
      <c r="E14">
        <v>2.6398000000000001</v>
      </c>
      <c r="H14" t="s">
        <v>228</v>
      </c>
    </row>
    <row r="15" spans="1:13" x14ac:dyDescent="0.25">
      <c r="A15" t="s">
        <v>7</v>
      </c>
      <c r="B15">
        <v>19</v>
      </c>
      <c r="C15">
        <v>2.5</v>
      </c>
      <c r="D15">
        <v>332</v>
      </c>
      <c r="E15">
        <v>1.9689000000000001</v>
      </c>
      <c r="H15" t="s">
        <v>7</v>
      </c>
      <c r="I15">
        <f>AVERAGE(B3,B12,B14,B15)</f>
        <v>19.25</v>
      </c>
    </row>
    <row r="16" spans="1:13" x14ac:dyDescent="0.25">
      <c r="A16" t="s">
        <v>155</v>
      </c>
      <c r="B16">
        <v>11</v>
      </c>
      <c r="C16" t="s">
        <v>8</v>
      </c>
      <c r="E16">
        <v>0.66</v>
      </c>
      <c r="F16">
        <v>0.25</v>
      </c>
      <c r="H16" t="s">
        <v>10</v>
      </c>
      <c r="I16">
        <f>AVERAGE(B6,B7,B9,B10,B11,B13,B17,B18)</f>
        <v>11</v>
      </c>
    </row>
    <row r="17" spans="1:9" x14ac:dyDescent="0.25">
      <c r="A17" t="s">
        <v>10</v>
      </c>
      <c r="B17">
        <v>11</v>
      </c>
      <c r="C17">
        <v>0.5</v>
      </c>
      <c r="D17">
        <v>23</v>
      </c>
      <c r="E17">
        <v>0.66</v>
      </c>
      <c r="H17" t="s">
        <v>155</v>
      </c>
      <c r="I17">
        <f>AVERAGE(B16,B19)</f>
        <v>9</v>
      </c>
    </row>
    <row r="18" spans="1:9" x14ac:dyDescent="0.25">
      <c r="A18" t="s">
        <v>10</v>
      </c>
      <c r="B18">
        <v>8</v>
      </c>
      <c r="C18" t="s">
        <v>8</v>
      </c>
      <c r="E18">
        <v>0.34910000000000002</v>
      </c>
      <c r="F18">
        <v>0.12</v>
      </c>
      <c r="H18" t="s">
        <v>9</v>
      </c>
      <c r="I18">
        <f>AVERAGE(B4,B5,B8,B20,B21,B22)</f>
        <v>7.833333333333333</v>
      </c>
    </row>
    <row r="19" spans="1:9" x14ac:dyDescent="0.25">
      <c r="A19" t="s">
        <v>155</v>
      </c>
      <c r="B19">
        <v>7</v>
      </c>
      <c r="C19" t="s">
        <v>8</v>
      </c>
      <c r="E19">
        <v>0.26729999999999998</v>
      </c>
      <c r="F19">
        <v>0.08</v>
      </c>
    </row>
    <row r="20" spans="1:9" x14ac:dyDescent="0.25">
      <c r="A20" t="s">
        <v>9</v>
      </c>
      <c r="B20">
        <v>9</v>
      </c>
      <c r="C20" t="s">
        <v>8</v>
      </c>
      <c r="E20">
        <v>0.44180000000000003</v>
      </c>
      <c r="F20">
        <v>0.17</v>
      </c>
    </row>
    <row r="21" spans="1:9" x14ac:dyDescent="0.25">
      <c r="A21" t="s">
        <v>9</v>
      </c>
      <c r="B21">
        <v>6</v>
      </c>
      <c r="C21" t="s">
        <v>8</v>
      </c>
      <c r="E21">
        <v>0.1963</v>
      </c>
      <c r="F21">
        <v>0.05</v>
      </c>
    </row>
    <row r="22" spans="1:9" x14ac:dyDescent="0.25">
      <c r="A22" t="s">
        <v>9</v>
      </c>
      <c r="B22">
        <v>9</v>
      </c>
      <c r="C22" t="s">
        <v>8</v>
      </c>
      <c r="E22">
        <v>0.44180000000000003</v>
      </c>
      <c r="F22">
        <v>0.17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696D-46E3-4918-A018-3984B5E5805E}">
  <dimension ref="A1:M14"/>
  <sheetViews>
    <sheetView workbookViewId="0">
      <selection activeCell="I15" sqref="I15"/>
    </sheetView>
  </sheetViews>
  <sheetFormatPr defaultRowHeight="15" x14ac:dyDescent="0.25"/>
  <sheetData>
    <row r="1" spans="1:13" x14ac:dyDescent="0.25">
      <c r="A1" t="s">
        <v>160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9</v>
      </c>
      <c r="B3">
        <v>8</v>
      </c>
      <c r="C3" t="s">
        <v>8</v>
      </c>
      <c r="E3">
        <v>0.34910000000000002</v>
      </c>
      <c r="F3">
        <v>0.12</v>
      </c>
      <c r="H3" t="s">
        <v>90</v>
      </c>
      <c r="K3">
        <f>D7+D9+D11</f>
        <v>734</v>
      </c>
      <c r="M3" s="5">
        <f>K3*10</f>
        <v>7340</v>
      </c>
    </row>
    <row r="4" spans="1:13" x14ac:dyDescent="0.25">
      <c r="A4" t="s">
        <v>9</v>
      </c>
      <c r="B4">
        <v>12</v>
      </c>
      <c r="C4" t="s">
        <v>8</v>
      </c>
      <c r="E4">
        <v>0.78539999999999999</v>
      </c>
      <c r="F4">
        <v>0.3</v>
      </c>
      <c r="M4" s="5"/>
    </row>
    <row r="5" spans="1:13" x14ac:dyDescent="0.25">
      <c r="A5" t="s">
        <v>9</v>
      </c>
      <c r="B5">
        <v>15</v>
      </c>
      <c r="C5" t="s">
        <v>8</v>
      </c>
      <c r="E5">
        <v>1.2272000000000001</v>
      </c>
      <c r="F5">
        <v>0.45</v>
      </c>
      <c r="H5" t="s">
        <v>62</v>
      </c>
      <c r="K5">
        <f>F6+F12</f>
        <v>0.43</v>
      </c>
      <c r="M5" s="5">
        <f>K5*10</f>
        <v>4.3</v>
      </c>
    </row>
    <row r="6" spans="1:13" x14ac:dyDescent="0.25">
      <c r="A6" t="s">
        <v>10</v>
      </c>
      <c r="B6">
        <v>13</v>
      </c>
      <c r="C6" t="s">
        <v>8</v>
      </c>
      <c r="E6">
        <v>0.92179999999999995</v>
      </c>
      <c r="F6">
        <v>0.35</v>
      </c>
      <c r="H6" t="s">
        <v>63</v>
      </c>
      <c r="K6">
        <f>F3+F4+F5+F8+F10+F13</f>
        <v>1.5</v>
      </c>
      <c r="M6" s="5">
        <f>K6*10</f>
        <v>15</v>
      </c>
    </row>
    <row r="7" spans="1:13" x14ac:dyDescent="0.25">
      <c r="A7" t="s">
        <v>7</v>
      </c>
      <c r="B7">
        <v>12</v>
      </c>
      <c r="C7">
        <v>0.5</v>
      </c>
      <c r="D7">
        <v>28</v>
      </c>
      <c r="E7">
        <v>0.78539999999999999</v>
      </c>
      <c r="M7" s="5"/>
    </row>
    <row r="8" spans="1:13" x14ac:dyDescent="0.25">
      <c r="A8" t="s">
        <v>9</v>
      </c>
      <c r="B8">
        <v>10</v>
      </c>
      <c r="C8" t="s">
        <v>8</v>
      </c>
      <c r="E8">
        <v>0.5454</v>
      </c>
      <c r="F8">
        <v>0.21</v>
      </c>
      <c r="H8" t="s">
        <v>81</v>
      </c>
      <c r="K8">
        <f>E7+E9+E11+E12</f>
        <v>4.8597000000000001</v>
      </c>
      <c r="M8" s="5">
        <f>K8*10</f>
        <v>48.597000000000001</v>
      </c>
    </row>
    <row r="9" spans="1:13" x14ac:dyDescent="0.25">
      <c r="A9" t="s">
        <v>7</v>
      </c>
      <c r="B9">
        <v>23</v>
      </c>
      <c r="C9">
        <v>3</v>
      </c>
      <c r="D9">
        <v>586</v>
      </c>
      <c r="E9">
        <v>2.8852000000000002</v>
      </c>
      <c r="H9" t="s">
        <v>45</v>
      </c>
      <c r="K9">
        <f>E6</f>
        <v>0.92179999999999995</v>
      </c>
      <c r="M9" s="5">
        <f>K9*10</f>
        <v>9.218</v>
      </c>
    </row>
    <row r="10" spans="1:13" x14ac:dyDescent="0.25">
      <c r="A10" t="s">
        <v>9</v>
      </c>
      <c r="B10">
        <v>9</v>
      </c>
      <c r="C10" t="s">
        <v>8</v>
      </c>
      <c r="E10">
        <v>0.44180000000000003</v>
      </c>
      <c r="F10">
        <v>0.17</v>
      </c>
      <c r="H10" t="s">
        <v>47</v>
      </c>
      <c r="K10">
        <f>E3+E4+E5+E8+E10+E13</f>
        <v>4.0088999999999997</v>
      </c>
      <c r="M10" s="5">
        <f>K10*10</f>
        <v>40.088999999999999</v>
      </c>
    </row>
    <row r="11" spans="1:13" x14ac:dyDescent="0.25">
      <c r="A11" t="s">
        <v>7</v>
      </c>
      <c r="B11">
        <v>13</v>
      </c>
      <c r="C11">
        <v>2</v>
      </c>
      <c r="D11">
        <v>120</v>
      </c>
      <c r="E11">
        <v>0.92179999999999995</v>
      </c>
    </row>
    <row r="12" spans="1:13" x14ac:dyDescent="0.25">
      <c r="A12" t="s">
        <v>7</v>
      </c>
      <c r="B12">
        <v>7</v>
      </c>
      <c r="C12" t="s">
        <v>8</v>
      </c>
      <c r="E12">
        <v>0.26729999999999998</v>
      </c>
      <c r="F12">
        <v>0.08</v>
      </c>
      <c r="H12" t="s">
        <v>228</v>
      </c>
    </row>
    <row r="13" spans="1:13" x14ac:dyDescent="0.25">
      <c r="A13" t="s">
        <v>9</v>
      </c>
      <c r="B13">
        <v>11</v>
      </c>
      <c r="C13" t="s">
        <v>8</v>
      </c>
      <c r="E13">
        <v>0.66</v>
      </c>
      <c r="F13">
        <v>0.25</v>
      </c>
      <c r="H13" t="s">
        <v>7</v>
      </c>
      <c r="I13">
        <f>AVERAGE(B7,B9,B11,B12)</f>
        <v>13.75</v>
      </c>
    </row>
    <row r="14" spans="1:13" x14ac:dyDescent="0.25">
      <c r="H14" t="s">
        <v>9</v>
      </c>
      <c r="I14">
        <f>AVERAGE(B3,B4,B5,B8,B10,B13)</f>
        <v>10.833333333333334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A7FBA-7BD8-4E98-823B-77F38458B855}">
  <dimension ref="A1:L19"/>
  <sheetViews>
    <sheetView workbookViewId="0">
      <selection activeCell="I20" sqref="I20"/>
    </sheetView>
  </sheetViews>
  <sheetFormatPr defaultRowHeight="15" x14ac:dyDescent="0.25"/>
  <sheetData>
    <row r="1" spans="1:12" x14ac:dyDescent="0.25">
      <c r="A1" t="s">
        <v>167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7</v>
      </c>
      <c r="B3">
        <v>28</v>
      </c>
      <c r="C3">
        <v>3</v>
      </c>
      <c r="D3">
        <v>904</v>
      </c>
      <c r="E3">
        <v>4.2759</v>
      </c>
      <c r="H3" t="s">
        <v>179</v>
      </c>
      <c r="J3">
        <f>D3+D10+D12+D13+D17+D18</f>
        <v>2241</v>
      </c>
      <c r="L3" s="5">
        <f>J3*10</f>
        <v>22410</v>
      </c>
    </row>
    <row r="4" spans="1:12" x14ac:dyDescent="0.25">
      <c r="A4" t="s">
        <v>11</v>
      </c>
      <c r="B4">
        <v>7</v>
      </c>
      <c r="C4" t="s">
        <v>8</v>
      </c>
      <c r="E4">
        <v>0.26719999999999999</v>
      </c>
      <c r="F4">
        <v>0.08</v>
      </c>
      <c r="H4" t="s">
        <v>61</v>
      </c>
      <c r="J4">
        <f>D8+D9+D11</f>
        <v>283</v>
      </c>
      <c r="L4" s="5">
        <f>J4*10</f>
        <v>2830</v>
      </c>
    </row>
    <row r="5" spans="1:12" x14ac:dyDescent="0.25">
      <c r="A5" t="s">
        <v>10</v>
      </c>
      <c r="B5">
        <v>6</v>
      </c>
      <c r="C5" t="s">
        <v>8</v>
      </c>
      <c r="E5">
        <v>0.1963</v>
      </c>
      <c r="F5">
        <v>0.05</v>
      </c>
      <c r="H5" t="s">
        <v>180</v>
      </c>
      <c r="J5">
        <f>D6</f>
        <v>22</v>
      </c>
      <c r="L5" s="5">
        <f>+J5*10</f>
        <v>220</v>
      </c>
    </row>
    <row r="6" spans="1:12" x14ac:dyDescent="0.25">
      <c r="A6" t="s">
        <v>79</v>
      </c>
      <c r="B6">
        <v>11</v>
      </c>
      <c r="C6">
        <v>0.5</v>
      </c>
      <c r="D6">
        <v>22</v>
      </c>
      <c r="E6">
        <v>0.65990000000000004</v>
      </c>
      <c r="L6" s="5"/>
    </row>
    <row r="7" spans="1:12" x14ac:dyDescent="0.25">
      <c r="A7" t="s">
        <v>79</v>
      </c>
      <c r="B7">
        <v>13</v>
      </c>
      <c r="C7" t="s">
        <v>8</v>
      </c>
      <c r="E7">
        <v>0.92169999999999996</v>
      </c>
      <c r="F7">
        <v>0.35</v>
      </c>
      <c r="H7" t="s">
        <v>63</v>
      </c>
      <c r="J7">
        <f>F4+F7+F19</f>
        <v>0.48</v>
      </c>
      <c r="L7" s="5">
        <f>J7*10</f>
        <v>4.8</v>
      </c>
    </row>
    <row r="8" spans="1:12" x14ac:dyDescent="0.25">
      <c r="A8" t="s">
        <v>10</v>
      </c>
      <c r="B8">
        <v>15</v>
      </c>
      <c r="C8">
        <v>1</v>
      </c>
      <c r="D8">
        <v>92</v>
      </c>
      <c r="E8">
        <v>1.2271000000000001</v>
      </c>
      <c r="H8" t="s">
        <v>62</v>
      </c>
      <c r="J8">
        <f>F5+F14+F15+F16</f>
        <v>0.51</v>
      </c>
      <c r="L8" s="5">
        <f>J8*10</f>
        <v>5.0999999999999996</v>
      </c>
    </row>
    <row r="9" spans="1:12" x14ac:dyDescent="0.25">
      <c r="A9" t="s">
        <v>10</v>
      </c>
      <c r="B9">
        <v>15</v>
      </c>
      <c r="C9">
        <v>1.5</v>
      </c>
      <c r="D9">
        <v>124</v>
      </c>
      <c r="E9">
        <v>1.2271000000000001</v>
      </c>
      <c r="L9" s="5"/>
    </row>
    <row r="10" spans="1:12" x14ac:dyDescent="0.25">
      <c r="A10" t="s">
        <v>7</v>
      </c>
      <c r="B10">
        <v>12</v>
      </c>
      <c r="C10">
        <v>1</v>
      </c>
      <c r="D10">
        <v>59</v>
      </c>
      <c r="E10">
        <v>0.7853</v>
      </c>
      <c r="H10" t="s">
        <v>81</v>
      </c>
      <c r="J10">
        <f>E3+E10+E12+E13+E17+E18</f>
        <v>14.1965</v>
      </c>
      <c r="L10" s="5">
        <f>J10*10</f>
        <v>141.965</v>
      </c>
    </row>
    <row r="11" spans="1:12" x14ac:dyDescent="0.25">
      <c r="A11" t="s">
        <v>10</v>
      </c>
      <c r="B11">
        <v>13</v>
      </c>
      <c r="C11">
        <v>1</v>
      </c>
      <c r="D11">
        <v>67</v>
      </c>
      <c r="E11">
        <v>0.92169999999999996</v>
      </c>
      <c r="H11" t="s">
        <v>45</v>
      </c>
      <c r="J11">
        <f>E5+E8+E9+E11+E14+E15+E16</f>
        <v>4.8264999999999993</v>
      </c>
      <c r="L11" s="5">
        <f>J11*10</f>
        <v>48.264999999999993</v>
      </c>
    </row>
    <row r="12" spans="1:12" x14ac:dyDescent="0.25">
      <c r="A12" t="s">
        <v>7</v>
      </c>
      <c r="B12">
        <v>23</v>
      </c>
      <c r="C12">
        <v>2</v>
      </c>
      <c r="D12">
        <v>428</v>
      </c>
      <c r="E12">
        <v>2.8851</v>
      </c>
      <c r="H12" t="s">
        <v>82</v>
      </c>
      <c r="J12">
        <f>E6+E7</f>
        <v>1.5815999999999999</v>
      </c>
      <c r="L12" s="5">
        <f>J12*10</f>
        <v>15.815999999999999</v>
      </c>
    </row>
    <row r="13" spans="1:12" x14ac:dyDescent="0.25">
      <c r="A13" t="s">
        <v>7</v>
      </c>
      <c r="B13">
        <v>25</v>
      </c>
      <c r="C13">
        <v>2</v>
      </c>
      <c r="D13">
        <v>514</v>
      </c>
      <c r="E13">
        <v>3.4087000000000001</v>
      </c>
      <c r="H13" t="s">
        <v>47</v>
      </c>
      <c r="J13">
        <f>E19</f>
        <v>0.1963</v>
      </c>
      <c r="L13" s="5">
        <f>J13*10</f>
        <v>1.9630000000000001</v>
      </c>
    </row>
    <row r="14" spans="1:12" x14ac:dyDescent="0.25">
      <c r="A14" t="s">
        <v>10</v>
      </c>
      <c r="B14">
        <v>9</v>
      </c>
      <c r="C14" t="s">
        <v>8</v>
      </c>
      <c r="E14">
        <v>0.44169999999999998</v>
      </c>
      <c r="F14">
        <v>0.17</v>
      </c>
      <c r="H14" t="s">
        <v>46</v>
      </c>
      <c r="J14">
        <f>E4</f>
        <v>0.26719999999999999</v>
      </c>
      <c r="L14" s="5">
        <f>J14*10</f>
        <v>2.6719999999999997</v>
      </c>
    </row>
    <row r="15" spans="1:12" x14ac:dyDescent="0.25">
      <c r="A15" t="s">
        <v>10</v>
      </c>
      <c r="B15">
        <v>10</v>
      </c>
      <c r="C15" t="s">
        <v>8</v>
      </c>
      <c r="E15">
        <v>0.5454</v>
      </c>
      <c r="F15">
        <v>0.21</v>
      </c>
    </row>
    <row r="16" spans="1:12" x14ac:dyDescent="0.25">
      <c r="A16" t="s">
        <v>10</v>
      </c>
      <c r="B16">
        <v>7</v>
      </c>
      <c r="C16" t="s">
        <v>8</v>
      </c>
      <c r="E16">
        <v>0.26719999999999999</v>
      </c>
      <c r="F16">
        <v>0.08</v>
      </c>
      <c r="H16" t="s">
        <v>228</v>
      </c>
    </row>
    <row r="17" spans="1:9" x14ac:dyDescent="0.25">
      <c r="A17" t="s">
        <v>7</v>
      </c>
      <c r="B17">
        <v>20</v>
      </c>
      <c r="C17">
        <v>2</v>
      </c>
      <c r="D17">
        <v>314</v>
      </c>
      <c r="E17">
        <v>2.1816</v>
      </c>
      <c r="H17" t="s">
        <v>7</v>
      </c>
      <c r="I17">
        <f>AVERAGE(B3,B10,B12,B13,B17,B18)</f>
        <v>19.833333333333332</v>
      </c>
    </row>
    <row r="18" spans="1:9" x14ac:dyDescent="0.25">
      <c r="A18" t="s">
        <v>7</v>
      </c>
      <c r="B18">
        <v>11</v>
      </c>
      <c r="C18">
        <v>0.5</v>
      </c>
      <c r="D18">
        <v>22</v>
      </c>
      <c r="E18">
        <v>0.65990000000000004</v>
      </c>
      <c r="H18" t="s">
        <v>10</v>
      </c>
      <c r="I18">
        <f>AVERAGE(B5,B8,B9,B11,B14,B15,B16)</f>
        <v>10.714285714285714</v>
      </c>
    </row>
    <row r="19" spans="1:9" x14ac:dyDescent="0.25">
      <c r="A19" t="s">
        <v>9</v>
      </c>
      <c r="B19">
        <v>6</v>
      </c>
      <c r="C19" t="s">
        <v>8</v>
      </c>
      <c r="E19">
        <v>0.1963</v>
      </c>
      <c r="F19">
        <v>0.05</v>
      </c>
      <c r="H19" t="s">
        <v>79</v>
      </c>
      <c r="I19">
        <f>AVERAGE(B6,B7)</f>
        <v>12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6AD8-6ACF-4E3E-893F-4E3BA86E0843}">
  <dimension ref="A1:M17"/>
  <sheetViews>
    <sheetView workbookViewId="0">
      <selection activeCell="I14" sqref="I14"/>
    </sheetView>
  </sheetViews>
  <sheetFormatPr defaultRowHeight="15" x14ac:dyDescent="0.25"/>
  <sheetData>
    <row r="1" spans="1:13" x14ac:dyDescent="0.25">
      <c r="A1" t="s">
        <v>168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161</v>
      </c>
      <c r="M2" t="s">
        <v>12</v>
      </c>
    </row>
    <row r="3" spans="1:13" x14ac:dyDescent="0.25">
      <c r="A3" t="s">
        <v>10</v>
      </c>
      <c r="B3">
        <v>11</v>
      </c>
      <c r="C3" t="s">
        <v>8</v>
      </c>
      <c r="E3">
        <v>0.65990000000000004</v>
      </c>
      <c r="F3">
        <v>0.25</v>
      </c>
      <c r="H3" t="s">
        <v>179</v>
      </c>
      <c r="K3">
        <f>D4+D6+D8+D9+D10+D11+D14+D15+D17</f>
        <v>1740</v>
      </c>
      <c r="M3" s="5">
        <f>K3*10</f>
        <v>17400</v>
      </c>
    </row>
    <row r="4" spans="1:13" x14ac:dyDescent="0.25">
      <c r="A4" t="s">
        <v>7</v>
      </c>
      <c r="B4">
        <v>24</v>
      </c>
      <c r="C4">
        <v>1.5</v>
      </c>
      <c r="D4">
        <v>368</v>
      </c>
      <c r="E4">
        <v>3.1415000000000002</v>
      </c>
      <c r="H4" t="s">
        <v>61</v>
      </c>
      <c r="K4">
        <f>D5+D12+D13</f>
        <v>295</v>
      </c>
      <c r="M4" s="5">
        <f>K4*10</f>
        <v>2950</v>
      </c>
    </row>
    <row r="5" spans="1:13" x14ac:dyDescent="0.25">
      <c r="A5" t="s">
        <v>10</v>
      </c>
      <c r="B5">
        <v>22</v>
      </c>
      <c r="C5">
        <v>1</v>
      </c>
      <c r="D5">
        <v>211</v>
      </c>
      <c r="E5">
        <v>2.6396999999999999</v>
      </c>
      <c r="M5" s="5"/>
    </row>
    <row r="6" spans="1:13" x14ac:dyDescent="0.25">
      <c r="A6" t="s">
        <v>7</v>
      </c>
      <c r="B6">
        <v>20</v>
      </c>
      <c r="C6">
        <v>2</v>
      </c>
      <c r="D6">
        <v>314</v>
      </c>
      <c r="E6">
        <v>2.1816</v>
      </c>
      <c r="H6" t="s">
        <v>54</v>
      </c>
      <c r="K6">
        <f>F3+F7+F16</f>
        <v>0.45</v>
      </c>
      <c r="M6" s="5">
        <f>K6*10</f>
        <v>4.5</v>
      </c>
    </row>
    <row r="7" spans="1:13" x14ac:dyDescent="0.25">
      <c r="A7" t="s">
        <v>7</v>
      </c>
      <c r="B7">
        <v>7</v>
      </c>
      <c r="C7" t="s">
        <v>8</v>
      </c>
      <c r="E7">
        <v>0.26719999999999999</v>
      </c>
      <c r="F7">
        <v>0.08</v>
      </c>
      <c r="M7" s="5"/>
    </row>
    <row r="8" spans="1:13" x14ac:dyDescent="0.25">
      <c r="A8" t="s">
        <v>7</v>
      </c>
      <c r="B8">
        <v>14</v>
      </c>
      <c r="C8">
        <v>2</v>
      </c>
      <c r="D8">
        <v>141</v>
      </c>
      <c r="E8">
        <v>1.069</v>
      </c>
      <c r="H8" t="s">
        <v>81</v>
      </c>
      <c r="K8">
        <f>E4+E6+E7+E8+E9+E10+E11+E14+E15+E17</f>
        <v>14.725700000000002</v>
      </c>
      <c r="M8" s="5">
        <f>K8*10</f>
        <v>147.25700000000001</v>
      </c>
    </row>
    <row r="9" spans="1:13" x14ac:dyDescent="0.25">
      <c r="A9" t="s">
        <v>7</v>
      </c>
      <c r="B9">
        <v>14</v>
      </c>
      <c r="C9">
        <v>2</v>
      </c>
      <c r="D9">
        <v>141</v>
      </c>
      <c r="E9">
        <v>1.069</v>
      </c>
      <c r="H9" t="s">
        <v>45</v>
      </c>
      <c r="K9">
        <f>E3+E5+E12+E13+E16</f>
        <v>5.2192000000000007</v>
      </c>
      <c r="M9" s="5">
        <f>K9*10</f>
        <v>52.192000000000007</v>
      </c>
    </row>
    <row r="10" spans="1:13" x14ac:dyDescent="0.25">
      <c r="A10" t="s">
        <v>7</v>
      </c>
      <c r="B10">
        <v>17</v>
      </c>
      <c r="C10">
        <v>2</v>
      </c>
      <c r="D10">
        <v>219</v>
      </c>
      <c r="E10">
        <v>1.5762</v>
      </c>
    </row>
    <row r="11" spans="1:13" x14ac:dyDescent="0.25">
      <c r="A11" t="s">
        <v>7</v>
      </c>
      <c r="B11">
        <v>10</v>
      </c>
      <c r="C11">
        <v>0.5</v>
      </c>
      <c r="D11">
        <v>18</v>
      </c>
      <c r="E11">
        <v>0.5454</v>
      </c>
      <c r="H11" t="s">
        <v>228</v>
      </c>
    </row>
    <row r="12" spans="1:13" x14ac:dyDescent="0.25">
      <c r="A12" t="s">
        <v>10</v>
      </c>
      <c r="B12">
        <v>12</v>
      </c>
      <c r="C12">
        <v>0.5</v>
      </c>
      <c r="D12">
        <v>28</v>
      </c>
      <c r="E12">
        <v>0.7853</v>
      </c>
      <c r="H12" t="s">
        <v>7</v>
      </c>
      <c r="I12">
        <f>AVERAGE(B4,B6,B7,B8,B9,B10,B11,B14,B15,B17)</f>
        <v>15.6</v>
      </c>
    </row>
    <row r="13" spans="1:13" x14ac:dyDescent="0.25">
      <c r="A13" t="s">
        <v>10</v>
      </c>
      <c r="B13">
        <v>12</v>
      </c>
      <c r="C13">
        <v>1</v>
      </c>
      <c r="D13">
        <v>56</v>
      </c>
      <c r="E13">
        <v>0.7853</v>
      </c>
      <c r="H13" t="s">
        <v>10</v>
      </c>
      <c r="I13">
        <f>AVERAGE(B3,B5,B12,B13,B16)</f>
        <v>13</v>
      </c>
    </row>
    <row r="14" spans="1:13" x14ac:dyDescent="0.25">
      <c r="A14" t="s">
        <v>7</v>
      </c>
      <c r="B14">
        <v>13</v>
      </c>
      <c r="C14">
        <v>2</v>
      </c>
      <c r="D14">
        <v>120</v>
      </c>
      <c r="E14">
        <v>0.92169999999999996</v>
      </c>
    </row>
    <row r="15" spans="1:13" x14ac:dyDescent="0.25">
      <c r="A15" t="s">
        <v>7</v>
      </c>
      <c r="B15">
        <v>14</v>
      </c>
      <c r="C15">
        <v>1</v>
      </c>
      <c r="D15">
        <v>83</v>
      </c>
      <c r="E15">
        <v>1.069</v>
      </c>
    </row>
    <row r="16" spans="1:13" x14ac:dyDescent="0.25">
      <c r="A16" t="s">
        <v>10</v>
      </c>
      <c r="B16">
        <v>8</v>
      </c>
      <c r="C16" t="s">
        <v>8</v>
      </c>
      <c r="E16">
        <v>0.34899999999999998</v>
      </c>
      <c r="F16">
        <v>0.12</v>
      </c>
    </row>
    <row r="17" spans="1:5" x14ac:dyDescent="0.25">
      <c r="A17" t="s">
        <v>7</v>
      </c>
      <c r="B17">
        <v>23</v>
      </c>
      <c r="C17">
        <v>1.5</v>
      </c>
      <c r="D17">
        <v>336</v>
      </c>
      <c r="E17">
        <v>2.8851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015C-D94D-472B-8209-7FE4EBFF565C}">
  <dimension ref="A1:L23"/>
  <sheetViews>
    <sheetView topLeftCell="A2" workbookViewId="0">
      <selection activeCell="I21" sqref="I21"/>
    </sheetView>
  </sheetViews>
  <sheetFormatPr defaultRowHeight="15" x14ac:dyDescent="0.25"/>
  <sheetData>
    <row r="1" spans="1:12" x14ac:dyDescent="0.25">
      <c r="A1" t="s">
        <v>169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12</v>
      </c>
    </row>
    <row r="3" spans="1:12" x14ac:dyDescent="0.25">
      <c r="A3" t="s">
        <v>10</v>
      </c>
      <c r="B3">
        <v>12</v>
      </c>
      <c r="C3" t="s">
        <v>8</v>
      </c>
      <c r="E3">
        <v>0.7853</v>
      </c>
      <c r="F3">
        <v>0.3</v>
      </c>
      <c r="H3" t="s">
        <v>179</v>
      </c>
      <c r="J3">
        <f>D5</f>
        <v>281</v>
      </c>
      <c r="L3" s="5">
        <f>J3*10</f>
        <v>2810</v>
      </c>
    </row>
    <row r="4" spans="1:12" x14ac:dyDescent="0.25">
      <c r="A4" t="s">
        <v>9</v>
      </c>
      <c r="B4">
        <v>10</v>
      </c>
      <c r="C4" t="s">
        <v>8</v>
      </c>
      <c r="E4">
        <v>0.5454</v>
      </c>
      <c r="F4">
        <v>0.21</v>
      </c>
      <c r="H4" t="s">
        <v>58</v>
      </c>
      <c r="J4">
        <f>D9+D10</f>
        <v>339</v>
      </c>
      <c r="L4" s="5">
        <f>J4*10</f>
        <v>3390</v>
      </c>
    </row>
    <row r="5" spans="1:12" x14ac:dyDescent="0.25">
      <c r="A5" t="s">
        <v>7</v>
      </c>
      <c r="B5">
        <v>19</v>
      </c>
      <c r="C5">
        <v>2</v>
      </c>
      <c r="D5">
        <v>281</v>
      </c>
      <c r="E5">
        <v>1.9690000000000001</v>
      </c>
      <c r="L5" s="5"/>
    </row>
    <row r="6" spans="1:12" x14ac:dyDescent="0.25">
      <c r="A6" t="s">
        <v>10</v>
      </c>
      <c r="B6">
        <v>9</v>
      </c>
      <c r="C6" t="s">
        <v>8</v>
      </c>
      <c r="E6">
        <v>0.44169999999999998</v>
      </c>
      <c r="F6">
        <v>0.17</v>
      </c>
      <c r="H6" t="s">
        <v>62</v>
      </c>
      <c r="J6">
        <f>F3+F6+F7+F11+F13+F14+F22</f>
        <v>1.1800000000000002</v>
      </c>
      <c r="L6" s="5">
        <f>J6*10</f>
        <v>11.8</v>
      </c>
    </row>
    <row r="7" spans="1:12" x14ac:dyDescent="0.25">
      <c r="A7" t="s">
        <v>10</v>
      </c>
      <c r="B7">
        <v>10</v>
      </c>
      <c r="C7" t="s">
        <v>8</v>
      </c>
      <c r="E7">
        <v>0.5454</v>
      </c>
      <c r="F7">
        <v>0.21</v>
      </c>
      <c r="H7" t="s">
        <v>55</v>
      </c>
      <c r="J7">
        <f>F4+F8+F12+F15+F16+F17+F18+F19+F20+F21+F23</f>
        <v>1.37</v>
      </c>
      <c r="L7" s="5">
        <f>J7*10</f>
        <v>13.700000000000001</v>
      </c>
    </row>
    <row r="8" spans="1:12" x14ac:dyDescent="0.25">
      <c r="A8" t="s">
        <v>9</v>
      </c>
      <c r="B8">
        <v>6</v>
      </c>
      <c r="C8" t="s">
        <v>8</v>
      </c>
      <c r="E8">
        <v>0.1963</v>
      </c>
      <c r="F8">
        <v>0.05</v>
      </c>
      <c r="L8" s="5"/>
    </row>
    <row r="9" spans="1:12" x14ac:dyDescent="0.25">
      <c r="A9" t="s">
        <v>11</v>
      </c>
      <c r="B9">
        <v>16</v>
      </c>
      <c r="C9">
        <v>1</v>
      </c>
      <c r="D9">
        <v>106</v>
      </c>
      <c r="E9">
        <v>1.3962000000000001</v>
      </c>
      <c r="H9" t="s">
        <v>81</v>
      </c>
      <c r="J9">
        <f>E5</f>
        <v>1.9690000000000001</v>
      </c>
      <c r="L9" s="5">
        <f t="shared" ref="L9:L14" si="0">J9*10</f>
        <v>19.690000000000001</v>
      </c>
    </row>
    <row r="10" spans="1:12" x14ac:dyDescent="0.25">
      <c r="A10" t="s">
        <v>11</v>
      </c>
      <c r="B10">
        <v>18</v>
      </c>
      <c r="C10">
        <v>2</v>
      </c>
      <c r="D10">
        <v>233</v>
      </c>
      <c r="E10">
        <v>1.7669999999999999</v>
      </c>
      <c r="H10" t="s">
        <v>45</v>
      </c>
      <c r="J10">
        <f>E3+E6+E7+E11+E13+E14+E22</f>
        <v>3.2120999999999995</v>
      </c>
      <c r="L10" s="5">
        <f t="shared" si="0"/>
        <v>32.120999999999995</v>
      </c>
    </row>
    <row r="11" spans="1:12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47</v>
      </c>
      <c r="J11">
        <f>E4+E8+E12+E15+E16+E17+E20+E21+E23</f>
        <v>3.2937999999999996</v>
      </c>
      <c r="L11" s="5">
        <f t="shared" si="0"/>
        <v>32.937999999999995</v>
      </c>
    </row>
    <row r="12" spans="1:12" x14ac:dyDescent="0.25">
      <c r="A12" t="s">
        <v>9</v>
      </c>
      <c r="B12">
        <v>8</v>
      </c>
      <c r="C12" t="s">
        <v>8</v>
      </c>
      <c r="E12">
        <v>0.34899999999999998</v>
      </c>
      <c r="F12">
        <v>0.12</v>
      </c>
      <c r="H12" t="s">
        <v>46</v>
      </c>
      <c r="J12">
        <f>E9+E10</f>
        <v>3.1631999999999998</v>
      </c>
      <c r="L12" s="5">
        <f t="shared" si="0"/>
        <v>31.631999999999998</v>
      </c>
    </row>
    <row r="13" spans="1:12" x14ac:dyDescent="0.25">
      <c r="A13" t="s">
        <v>10</v>
      </c>
      <c r="B13">
        <v>8</v>
      </c>
      <c r="C13" t="s">
        <v>8</v>
      </c>
      <c r="E13">
        <v>0.34899999999999998</v>
      </c>
      <c r="F13">
        <v>0.12</v>
      </c>
      <c r="H13" t="s">
        <v>82</v>
      </c>
      <c r="J13">
        <f>E18</f>
        <v>0.1963</v>
      </c>
      <c r="L13" s="5">
        <f t="shared" si="0"/>
        <v>1.9630000000000001</v>
      </c>
    </row>
    <row r="14" spans="1:12" x14ac:dyDescent="0.25">
      <c r="A14" t="s">
        <v>10</v>
      </c>
      <c r="B14">
        <v>10</v>
      </c>
      <c r="C14" t="s">
        <v>8</v>
      </c>
      <c r="E14">
        <v>0.5454</v>
      </c>
      <c r="F14">
        <v>0.21</v>
      </c>
      <c r="H14" t="s">
        <v>87</v>
      </c>
      <c r="J14">
        <f>E19</f>
        <v>0.44169999999999998</v>
      </c>
      <c r="L14" s="5">
        <f t="shared" si="0"/>
        <v>4.4169999999999998</v>
      </c>
    </row>
    <row r="15" spans="1:12" x14ac:dyDescent="0.25">
      <c r="A15" t="s">
        <v>9</v>
      </c>
      <c r="B15">
        <v>9</v>
      </c>
      <c r="C15" t="s">
        <v>8</v>
      </c>
      <c r="E15">
        <v>0.44169999999999998</v>
      </c>
      <c r="F15">
        <v>0.17</v>
      </c>
    </row>
    <row r="16" spans="1:12" x14ac:dyDescent="0.25">
      <c r="A16" t="s">
        <v>9</v>
      </c>
      <c r="B16">
        <v>7</v>
      </c>
      <c r="C16" t="s">
        <v>8</v>
      </c>
      <c r="E16">
        <v>0.26719999999999999</v>
      </c>
      <c r="F16">
        <v>0.08</v>
      </c>
      <c r="H16" t="s">
        <v>228</v>
      </c>
    </row>
    <row r="17" spans="1:9" x14ac:dyDescent="0.25">
      <c r="A17" t="s">
        <v>9</v>
      </c>
      <c r="B17">
        <v>6</v>
      </c>
      <c r="C17" t="s">
        <v>8</v>
      </c>
      <c r="E17">
        <v>0.1963</v>
      </c>
      <c r="F17">
        <v>0.05</v>
      </c>
      <c r="H17" t="s">
        <v>7</v>
      </c>
      <c r="I17">
        <f>AVERAGE(B5)</f>
        <v>19</v>
      </c>
    </row>
    <row r="18" spans="1:9" x14ac:dyDescent="0.25">
      <c r="A18" t="s">
        <v>79</v>
      </c>
      <c r="B18">
        <v>6</v>
      </c>
      <c r="C18" t="s">
        <v>8</v>
      </c>
      <c r="E18">
        <v>0.1963</v>
      </c>
      <c r="F18">
        <v>0.05</v>
      </c>
      <c r="H18" t="s">
        <v>10</v>
      </c>
      <c r="I18">
        <f>AVERAGE(B3,B6,B7,B11,B13,B14,B22)</f>
        <v>9</v>
      </c>
    </row>
    <row r="19" spans="1:9" x14ac:dyDescent="0.25">
      <c r="A19" t="s">
        <v>29</v>
      </c>
      <c r="B19">
        <v>9</v>
      </c>
      <c r="C19" t="s">
        <v>8</v>
      </c>
      <c r="E19">
        <v>0.44169999999999998</v>
      </c>
      <c r="F19">
        <v>0.17</v>
      </c>
      <c r="H19" t="s">
        <v>9</v>
      </c>
      <c r="I19">
        <f>AVERAGE(B4,B8,B12,B15,B16,B17,B20,B21,B23)</f>
        <v>8</v>
      </c>
    </row>
    <row r="20" spans="1:9" x14ac:dyDescent="0.25">
      <c r="A20" t="s">
        <v>9</v>
      </c>
      <c r="B20">
        <v>9</v>
      </c>
      <c r="C20" t="s">
        <v>8</v>
      </c>
      <c r="E20">
        <v>0.44169999999999998</v>
      </c>
      <c r="F20">
        <v>0.17</v>
      </c>
      <c r="H20" t="s">
        <v>11</v>
      </c>
      <c r="I20">
        <f>AVERAGE(B9,B10)</f>
        <v>17</v>
      </c>
    </row>
    <row r="21" spans="1:9" x14ac:dyDescent="0.25">
      <c r="A21" t="s">
        <v>9</v>
      </c>
      <c r="B21">
        <v>6</v>
      </c>
      <c r="C21" t="s">
        <v>8</v>
      </c>
      <c r="E21">
        <v>0.1963</v>
      </c>
      <c r="F21">
        <v>0.05</v>
      </c>
    </row>
    <row r="22" spans="1:9" x14ac:dyDescent="0.25">
      <c r="A22" t="s">
        <v>10</v>
      </c>
      <c r="B22">
        <v>8</v>
      </c>
      <c r="C22" t="s">
        <v>8</v>
      </c>
      <c r="E22">
        <v>0.34899999999999998</v>
      </c>
      <c r="F22">
        <v>0.12</v>
      </c>
    </row>
    <row r="23" spans="1:9" x14ac:dyDescent="0.25">
      <c r="A23" t="s">
        <v>9</v>
      </c>
      <c r="B23">
        <v>11</v>
      </c>
      <c r="C23" t="s">
        <v>8</v>
      </c>
      <c r="E23">
        <v>0.65990000000000004</v>
      </c>
      <c r="F23">
        <v>0.25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B4CD-32DE-48CE-A173-A7796FDE323D}">
  <dimension ref="A1:L28"/>
  <sheetViews>
    <sheetView topLeftCell="A11" workbookViewId="0">
      <selection activeCell="I19" sqref="I19"/>
    </sheetView>
  </sheetViews>
  <sheetFormatPr defaultRowHeight="15" x14ac:dyDescent="0.25"/>
  <sheetData>
    <row r="1" spans="1:12" x14ac:dyDescent="0.25">
      <c r="A1" t="s">
        <v>170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9</v>
      </c>
      <c r="C3" t="s">
        <v>8</v>
      </c>
      <c r="E3">
        <v>0.44169999999999998</v>
      </c>
      <c r="F3">
        <v>0.17</v>
      </c>
      <c r="H3" t="s">
        <v>179</v>
      </c>
      <c r="J3">
        <f>D9+D12+D23</f>
        <v>533</v>
      </c>
      <c r="L3" s="5">
        <f>J3*10</f>
        <v>5330</v>
      </c>
    </row>
    <row r="4" spans="1:12" x14ac:dyDescent="0.25">
      <c r="A4" t="s">
        <v>10</v>
      </c>
      <c r="B4">
        <v>11</v>
      </c>
      <c r="C4" t="s">
        <v>8</v>
      </c>
      <c r="E4">
        <v>0.65990000000000004</v>
      </c>
      <c r="F4">
        <v>0.25</v>
      </c>
      <c r="H4" t="s">
        <v>61</v>
      </c>
      <c r="J4">
        <f>D8+D10+D11+D13+D15</f>
        <v>166</v>
      </c>
      <c r="L4" s="5">
        <f>J4*10</f>
        <v>1660</v>
      </c>
    </row>
    <row r="5" spans="1:12" x14ac:dyDescent="0.25">
      <c r="A5" t="s">
        <v>10</v>
      </c>
      <c r="B5">
        <v>9</v>
      </c>
      <c r="C5" t="s">
        <v>8</v>
      </c>
      <c r="E5">
        <v>0.44169999999999998</v>
      </c>
      <c r="F5">
        <v>0.17</v>
      </c>
      <c r="L5" s="5"/>
    </row>
    <row r="6" spans="1:12" x14ac:dyDescent="0.25">
      <c r="A6" t="s">
        <v>10</v>
      </c>
      <c r="B6">
        <v>9</v>
      </c>
      <c r="C6" t="s">
        <v>8</v>
      </c>
      <c r="E6">
        <v>0.44169999999999998</v>
      </c>
      <c r="F6">
        <v>0.17</v>
      </c>
      <c r="H6" t="s">
        <v>63</v>
      </c>
      <c r="J6">
        <f>F3+F7+F14+F16+F18+F19+F20+F21+F27+F28</f>
        <v>1.7300000000000004</v>
      </c>
      <c r="L6" s="5">
        <f>J6*10</f>
        <v>17.300000000000004</v>
      </c>
    </row>
    <row r="7" spans="1:12" x14ac:dyDescent="0.25">
      <c r="A7" t="s">
        <v>9</v>
      </c>
      <c r="B7">
        <v>11</v>
      </c>
      <c r="C7" t="s">
        <v>8</v>
      </c>
      <c r="E7">
        <v>0.65990000000000004</v>
      </c>
      <c r="F7">
        <v>0.25</v>
      </c>
      <c r="H7" t="s">
        <v>62</v>
      </c>
      <c r="J7">
        <f>F4+F5+F6+F17+F22+F24+F25+F26</f>
        <v>1.2000000000000002</v>
      </c>
      <c r="L7" s="5">
        <f>J7*10</f>
        <v>12.000000000000002</v>
      </c>
    </row>
    <row r="8" spans="1:12" x14ac:dyDescent="0.25">
      <c r="A8" t="s">
        <v>10</v>
      </c>
      <c r="B8">
        <v>12</v>
      </c>
      <c r="C8">
        <v>0.5</v>
      </c>
      <c r="D8">
        <v>28</v>
      </c>
      <c r="E8">
        <v>0.7853</v>
      </c>
      <c r="L8" s="5"/>
    </row>
    <row r="9" spans="1:12" x14ac:dyDescent="0.25">
      <c r="A9" t="s">
        <v>7</v>
      </c>
      <c r="B9">
        <v>27</v>
      </c>
      <c r="C9">
        <v>1.5</v>
      </c>
      <c r="D9">
        <v>474</v>
      </c>
      <c r="E9">
        <v>3.976</v>
      </c>
      <c r="H9" t="s">
        <v>81</v>
      </c>
      <c r="J9">
        <f>E9+E12+E23</f>
        <v>5.5576000000000008</v>
      </c>
      <c r="L9" s="5">
        <f>J9*10</f>
        <v>55.576000000000008</v>
      </c>
    </row>
    <row r="10" spans="1:12" x14ac:dyDescent="0.25">
      <c r="A10" t="s">
        <v>10</v>
      </c>
      <c r="B10">
        <v>11</v>
      </c>
      <c r="C10">
        <v>0.5</v>
      </c>
      <c r="D10">
        <v>23</v>
      </c>
      <c r="E10">
        <v>0.65990000000000004</v>
      </c>
      <c r="H10" t="s">
        <v>45</v>
      </c>
      <c r="J10">
        <f>E4+E5+E6+E8+E10+E11+E13+E15+E17+E22+E24+E25+E26</f>
        <v>7.2202999999999999</v>
      </c>
      <c r="L10" s="5">
        <f>J10*10</f>
        <v>72.203000000000003</v>
      </c>
    </row>
    <row r="11" spans="1:12" x14ac:dyDescent="0.25">
      <c r="A11" t="s">
        <v>10</v>
      </c>
      <c r="B11">
        <v>11</v>
      </c>
      <c r="C11">
        <v>0.5</v>
      </c>
      <c r="D11">
        <v>23</v>
      </c>
      <c r="E11">
        <v>0.65990000000000004</v>
      </c>
      <c r="H11" t="s">
        <v>47</v>
      </c>
      <c r="J11">
        <f>E3+E7+E14+E20+E21+E27+E28</f>
        <v>2.8683999999999994</v>
      </c>
      <c r="L11" s="5">
        <f>J11*10</f>
        <v>28.683999999999994</v>
      </c>
    </row>
    <row r="12" spans="1:12" x14ac:dyDescent="0.25">
      <c r="A12" t="s">
        <v>7</v>
      </c>
      <c r="B12">
        <v>13</v>
      </c>
      <c r="C12">
        <v>0.5</v>
      </c>
      <c r="D12">
        <v>35</v>
      </c>
      <c r="E12">
        <v>0.92169999999999996</v>
      </c>
      <c r="H12" t="s">
        <v>82</v>
      </c>
      <c r="J12">
        <f>E18</f>
        <v>1.0689</v>
      </c>
      <c r="L12" s="5">
        <f>J12*10</f>
        <v>10.689</v>
      </c>
    </row>
    <row r="13" spans="1:12" x14ac:dyDescent="0.25">
      <c r="A13" t="s">
        <v>10</v>
      </c>
      <c r="B13">
        <v>14</v>
      </c>
      <c r="C13">
        <v>0.5</v>
      </c>
      <c r="D13">
        <v>36</v>
      </c>
      <c r="E13">
        <v>1.0689</v>
      </c>
      <c r="H13" t="s">
        <v>87</v>
      </c>
      <c r="J13">
        <f>E19</f>
        <v>0.34899999999999998</v>
      </c>
      <c r="L13" s="5">
        <f>J13*10</f>
        <v>3.4899999999999998</v>
      </c>
    </row>
    <row r="14" spans="1:12" x14ac:dyDescent="0.25">
      <c r="A14" t="s">
        <v>9</v>
      </c>
      <c r="B14">
        <v>9</v>
      </c>
      <c r="C14" t="s">
        <v>8</v>
      </c>
      <c r="E14">
        <v>0.44169999999999998</v>
      </c>
      <c r="F14">
        <v>0.17</v>
      </c>
    </row>
    <row r="15" spans="1:12" x14ac:dyDescent="0.25">
      <c r="A15" t="s">
        <v>10</v>
      </c>
      <c r="B15">
        <v>12</v>
      </c>
      <c r="C15">
        <v>1</v>
      </c>
      <c r="D15">
        <v>56</v>
      </c>
      <c r="E15">
        <v>0.7853</v>
      </c>
      <c r="H15" t="s">
        <v>228</v>
      </c>
    </row>
    <row r="16" spans="1:12" x14ac:dyDescent="0.25">
      <c r="A16" t="s">
        <v>29</v>
      </c>
      <c r="B16">
        <v>9</v>
      </c>
      <c r="C16" t="s">
        <v>8</v>
      </c>
      <c r="E16">
        <v>0.44169999999999998</v>
      </c>
      <c r="F16">
        <v>0.17</v>
      </c>
      <c r="H16" t="s">
        <v>7</v>
      </c>
      <c r="I16">
        <f>AVERAGE(B9,B12,B23)</f>
        <v>17</v>
      </c>
    </row>
    <row r="17" spans="1:9" x14ac:dyDescent="0.25">
      <c r="A17" t="s">
        <v>10</v>
      </c>
      <c r="B17">
        <v>6</v>
      </c>
      <c r="C17" t="s">
        <v>8</v>
      </c>
      <c r="E17">
        <v>0.1963</v>
      </c>
      <c r="F17">
        <v>0.05</v>
      </c>
      <c r="H17" t="s">
        <v>10</v>
      </c>
      <c r="I17">
        <f>AVERAGE(B4,B5,B6,B8,B10,B11,B13,B15,B17,B22,B24,B25,B26)</f>
        <v>9.8461538461538467</v>
      </c>
    </row>
    <row r="18" spans="1:9" x14ac:dyDescent="0.25">
      <c r="A18" t="s">
        <v>79</v>
      </c>
      <c r="B18">
        <v>14</v>
      </c>
      <c r="C18" t="s">
        <v>8</v>
      </c>
      <c r="E18">
        <v>1.0689</v>
      </c>
      <c r="F18">
        <v>0.4</v>
      </c>
      <c r="H18" t="s">
        <v>9</v>
      </c>
      <c r="I18">
        <f>AVERAGE(B3,B7,B14,B20,B21,B27,B28)</f>
        <v>8.5714285714285712</v>
      </c>
    </row>
    <row r="19" spans="1:9" x14ac:dyDescent="0.25">
      <c r="A19" t="s">
        <v>29</v>
      </c>
      <c r="B19">
        <v>8</v>
      </c>
      <c r="C19" t="s">
        <v>8</v>
      </c>
      <c r="E19">
        <v>0.34899999999999998</v>
      </c>
      <c r="F19">
        <v>0.12</v>
      </c>
    </row>
    <row r="20" spans="1:9" x14ac:dyDescent="0.25">
      <c r="A20" t="s">
        <v>9</v>
      </c>
      <c r="B20">
        <v>9</v>
      </c>
      <c r="C20" t="s">
        <v>8</v>
      </c>
      <c r="E20">
        <v>0.44169999999999998</v>
      </c>
      <c r="F20">
        <v>0.17</v>
      </c>
    </row>
    <row r="21" spans="1:9" x14ac:dyDescent="0.25">
      <c r="A21" t="s">
        <v>9</v>
      </c>
      <c r="B21">
        <v>7</v>
      </c>
      <c r="C21" t="s">
        <v>8</v>
      </c>
      <c r="E21">
        <v>0.26719999999999999</v>
      </c>
      <c r="F21">
        <v>0.08</v>
      </c>
    </row>
    <row r="22" spans="1:9" x14ac:dyDescent="0.25">
      <c r="A22" t="s">
        <v>10</v>
      </c>
      <c r="B22">
        <v>9</v>
      </c>
      <c r="C22" t="s">
        <v>8</v>
      </c>
      <c r="E22">
        <v>0.44169999999999998</v>
      </c>
      <c r="F22">
        <v>0.17</v>
      </c>
    </row>
    <row r="23" spans="1:9" x14ac:dyDescent="0.25">
      <c r="A23" t="s">
        <v>7</v>
      </c>
      <c r="B23">
        <v>11</v>
      </c>
      <c r="C23">
        <v>0.5</v>
      </c>
      <c r="D23">
        <v>24</v>
      </c>
      <c r="E23">
        <v>0.65990000000000004</v>
      </c>
    </row>
    <row r="24" spans="1:9" x14ac:dyDescent="0.25">
      <c r="A24" t="s">
        <v>10</v>
      </c>
      <c r="B24">
        <v>9</v>
      </c>
      <c r="C24" t="s">
        <v>8</v>
      </c>
      <c r="E24">
        <v>0.44169999999999998</v>
      </c>
      <c r="F24">
        <v>0.17</v>
      </c>
    </row>
    <row r="25" spans="1:9" x14ac:dyDescent="0.25">
      <c r="A25" t="s">
        <v>10</v>
      </c>
      <c r="B25">
        <v>9</v>
      </c>
      <c r="C25" t="s">
        <v>8</v>
      </c>
      <c r="E25">
        <v>0.44169999999999998</v>
      </c>
      <c r="F25">
        <v>0.17</v>
      </c>
    </row>
    <row r="26" spans="1:9" x14ac:dyDescent="0.25">
      <c r="A26" t="s">
        <v>10</v>
      </c>
      <c r="B26">
        <v>6</v>
      </c>
      <c r="C26" t="s">
        <v>8</v>
      </c>
      <c r="E26">
        <v>0.1963</v>
      </c>
      <c r="F26">
        <v>0.05</v>
      </c>
    </row>
    <row r="27" spans="1:9" x14ac:dyDescent="0.25">
      <c r="A27" t="s">
        <v>9</v>
      </c>
      <c r="B27">
        <v>7</v>
      </c>
      <c r="C27" t="s">
        <v>8</v>
      </c>
      <c r="E27">
        <v>0.26719999999999999</v>
      </c>
      <c r="F27">
        <v>0.08</v>
      </c>
    </row>
    <row r="28" spans="1:9" x14ac:dyDescent="0.25">
      <c r="A28" t="s">
        <v>9</v>
      </c>
      <c r="B28">
        <v>8</v>
      </c>
      <c r="C28" t="s">
        <v>8</v>
      </c>
      <c r="E28">
        <v>0.34899999999999998</v>
      </c>
      <c r="F28">
        <v>0.12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8E31B-4B7F-4012-A3D1-631C92822042}">
  <dimension ref="A1:L26"/>
  <sheetViews>
    <sheetView topLeftCell="A8" workbookViewId="0">
      <selection activeCell="I18" sqref="I18"/>
    </sheetView>
  </sheetViews>
  <sheetFormatPr defaultRowHeight="15" x14ac:dyDescent="0.25"/>
  <sheetData>
    <row r="1" spans="1:12" x14ac:dyDescent="0.25">
      <c r="A1" t="s">
        <v>171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6</v>
      </c>
      <c r="C3" t="s">
        <v>8</v>
      </c>
      <c r="E3">
        <v>0.1963</v>
      </c>
      <c r="F3">
        <v>0.05</v>
      </c>
      <c r="H3" t="s">
        <v>179</v>
      </c>
      <c r="J3">
        <f>D14+D15+D17+D18+D23</f>
        <v>1080</v>
      </c>
      <c r="L3" s="5">
        <f>J3*10</f>
        <v>10800</v>
      </c>
    </row>
    <row r="4" spans="1:12" x14ac:dyDescent="0.25">
      <c r="A4" t="s">
        <v>10</v>
      </c>
      <c r="B4">
        <v>10</v>
      </c>
      <c r="C4" t="s">
        <v>8</v>
      </c>
      <c r="E4">
        <v>0.5454</v>
      </c>
      <c r="F4">
        <v>0.21</v>
      </c>
      <c r="H4" t="s">
        <v>61</v>
      </c>
      <c r="J4">
        <f>D7+D10+D24</f>
        <v>89</v>
      </c>
      <c r="L4" s="5">
        <f>J4*10</f>
        <v>890</v>
      </c>
    </row>
    <row r="5" spans="1:12" x14ac:dyDescent="0.25">
      <c r="A5" t="s">
        <v>10</v>
      </c>
      <c r="B5">
        <v>7</v>
      </c>
      <c r="C5" t="s">
        <v>8</v>
      </c>
      <c r="E5">
        <v>0.26719999999999999</v>
      </c>
      <c r="F5">
        <v>0.08</v>
      </c>
      <c r="L5" s="5"/>
    </row>
    <row r="6" spans="1:12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H6" t="s">
        <v>63</v>
      </c>
      <c r="J6">
        <f>F3+F8+F13+F20+F22</f>
        <v>0.61</v>
      </c>
      <c r="L6" s="5">
        <f>J6*10</f>
        <v>6.1</v>
      </c>
    </row>
    <row r="7" spans="1:12" x14ac:dyDescent="0.25">
      <c r="A7" t="s">
        <v>10</v>
      </c>
      <c r="B7">
        <v>13</v>
      </c>
      <c r="C7">
        <v>0.5</v>
      </c>
      <c r="D7">
        <v>33</v>
      </c>
      <c r="E7">
        <v>0.92169999999999996</v>
      </c>
      <c r="H7" t="s">
        <v>62</v>
      </c>
      <c r="J7">
        <f>F4+F5+F6+F9+F11+F12+F16+F21+F25+F26</f>
        <v>1.59</v>
      </c>
      <c r="L7" s="5">
        <f>J7*10</f>
        <v>15.9</v>
      </c>
    </row>
    <row r="8" spans="1:12" x14ac:dyDescent="0.25">
      <c r="A8" t="s">
        <v>9</v>
      </c>
      <c r="B8">
        <v>10</v>
      </c>
      <c r="C8" t="s">
        <v>8</v>
      </c>
      <c r="E8">
        <v>0.5454</v>
      </c>
      <c r="F8">
        <v>0.21</v>
      </c>
      <c r="L8" s="5"/>
    </row>
    <row r="9" spans="1:12" x14ac:dyDescent="0.25">
      <c r="A9" t="s">
        <v>10</v>
      </c>
      <c r="B9">
        <v>11</v>
      </c>
      <c r="C9" t="s">
        <v>8</v>
      </c>
      <c r="E9">
        <v>0.65990000000000004</v>
      </c>
      <c r="F9">
        <v>0.25</v>
      </c>
      <c r="H9" t="s">
        <v>81</v>
      </c>
      <c r="J9">
        <f>E14+E15+E17+E18+E19+E23</f>
        <v>8.5951000000000004</v>
      </c>
      <c r="L9" s="5">
        <f>J9*10</f>
        <v>85.951000000000008</v>
      </c>
    </row>
    <row r="10" spans="1:12" x14ac:dyDescent="0.25">
      <c r="A10" t="s">
        <v>10</v>
      </c>
      <c r="B10">
        <v>13</v>
      </c>
      <c r="C10">
        <v>0.5</v>
      </c>
      <c r="D10">
        <v>33</v>
      </c>
      <c r="E10">
        <v>0.92169999999999996</v>
      </c>
      <c r="H10" t="s">
        <v>45</v>
      </c>
      <c r="J10">
        <f>E4+E5+E6+E7+E9+E10+E11+E12+E16+E21+E24+E25+E26</f>
        <v>6.8662000000000001</v>
      </c>
      <c r="L10" s="5">
        <f>J10*10</f>
        <v>68.662000000000006</v>
      </c>
    </row>
    <row r="11" spans="1:12" x14ac:dyDescent="0.25">
      <c r="A11" t="s">
        <v>10</v>
      </c>
      <c r="B11">
        <v>9</v>
      </c>
      <c r="C11" t="s">
        <v>8</v>
      </c>
      <c r="E11">
        <v>0.44169999999999998</v>
      </c>
      <c r="F11">
        <v>0.17</v>
      </c>
      <c r="H11" t="s">
        <v>181</v>
      </c>
      <c r="J11">
        <f>E3+E8</f>
        <v>0.74170000000000003</v>
      </c>
      <c r="L11" s="5">
        <f>J11*10</f>
        <v>7.4169999999999998</v>
      </c>
    </row>
    <row r="12" spans="1:12" x14ac:dyDescent="0.25">
      <c r="A12" t="s">
        <v>10</v>
      </c>
      <c r="B12">
        <v>6</v>
      </c>
      <c r="C12" t="s">
        <v>8</v>
      </c>
      <c r="E12">
        <v>0.1963</v>
      </c>
      <c r="F12">
        <v>0.05</v>
      </c>
      <c r="H12" t="s">
        <v>87</v>
      </c>
      <c r="J12">
        <f>E13</f>
        <v>0.1963</v>
      </c>
      <c r="L12" s="5">
        <f>J12*10</f>
        <v>1.9630000000000001</v>
      </c>
    </row>
    <row r="13" spans="1:12" x14ac:dyDescent="0.25">
      <c r="A13" t="s">
        <v>29</v>
      </c>
      <c r="B13">
        <v>6</v>
      </c>
      <c r="C13" t="s">
        <v>8</v>
      </c>
      <c r="E13">
        <v>0.1963</v>
      </c>
      <c r="F13">
        <v>0.05</v>
      </c>
      <c r="H13" t="s">
        <v>46</v>
      </c>
      <c r="J13">
        <f>E22</f>
        <v>0.65990000000000004</v>
      </c>
      <c r="L13" s="5">
        <f>J13*10</f>
        <v>6.5990000000000002</v>
      </c>
    </row>
    <row r="14" spans="1:12" x14ac:dyDescent="0.25">
      <c r="A14" t="s">
        <v>7</v>
      </c>
      <c r="B14">
        <v>21</v>
      </c>
      <c r="C14">
        <v>1.5</v>
      </c>
      <c r="D14">
        <v>276</v>
      </c>
      <c r="E14">
        <v>2.4049999999999998</v>
      </c>
    </row>
    <row r="15" spans="1:12" x14ac:dyDescent="0.25">
      <c r="A15" t="s">
        <v>7</v>
      </c>
      <c r="B15">
        <v>14</v>
      </c>
      <c r="C15">
        <v>1.5</v>
      </c>
      <c r="D15">
        <v>112</v>
      </c>
      <c r="E15">
        <v>1.0689</v>
      </c>
      <c r="H15" t="s">
        <v>228</v>
      </c>
    </row>
    <row r="16" spans="1:12" x14ac:dyDescent="0.25">
      <c r="A16" t="s">
        <v>10</v>
      </c>
      <c r="B16">
        <v>8</v>
      </c>
      <c r="C16" t="s">
        <v>8</v>
      </c>
      <c r="E16">
        <v>0.34899999999999998</v>
      </c>
      <c r="F16">
        <v>0.12</v>
      </c>
      <c r="H16" t="s">
        <v>7</v>
      </c>
      <c r="I16">
        <f>AVERAGE(B14,B15,B17,B18,B19,B23)</f>
        <v>15.666666666666666</v>
      </c>
    </row>
    <row r="17" spans="1:9" x14ac:dyDescent="0.25">
      <c r="A17" t="s">
        <v>7</v>
      </c>
      <c r="B17">
        <v>17</v>
      </c>
      <c r="C17">
        <v>1.5</v>
      </c>
      <c r="D17">
        <v>258</v>
      </c>
      <c r="E17">
        <v>1.5762</v>
      </c>
      <c r="H17" t="s">
        <v>10</v>
      </c>
      <c r="I17">
        <f>AVERAGE(B4,B5,B6,B7,B9,B10,B11,B12,B16,B21,B24,B25,B26)</f>
        <v>9.615384615384615</v>
      </c>
    </row>
    <row r="18" spans="1:9" x14ac:dyDescent="0.25">
      <c r="A18" t="s">
        <v>7</v>
      </c>
      <c r="B18">
        <v>20</v>
      </c>
      <c r="C18">
        <v>2</v>
      </c>
      <c r="D18">
        <v>314</v>
      </c>
      <c r="E18">
        <v>2.1816</v>
      </c>
    </row>
    <row r="19" spans="1:9" x14ac:dyDescent="0.25">
      <c r="A19" t="s">
        <v>7</v>
      </c>
      <c r="B19">
        <v>9</v>
      </c>
      <c r="C19" t="s">
        <v>8</v>
      </c>
      <c r="E19">
        <v>0.44169999999999998</v>
      </c>
      <c r="F19">
        <v>0.17</v>
      </c>
    </row>
    <row r="20" spans="1:9" x14ac:dyDescent="0.25">
      <c r="A20" t="s">
        <v>11</v>
      </c>
      <c r="B20">
        <v>6</v>
      </c>
      <c r="C20" t="s">
        <v>8</v>
      </c>
      <c r="E20">
        <v>0.1963</v>
      </c>
      <c r="F20">
        <v>0.05</v>
      </c>
    </row>
    <row r="21" spans="1:9" x14ac:dyDescent="0.25">
      <c r="A21" t="s">
        <v>10</v>
      </c>
      <c r="B21">
        <v>10</v>
      </c>
      <c r="C21" t="s">
        <v>8</v>
      </c>
      <c r="E21">
        <v>0.5454</v>
      </c>
      <c r="F21">
        <v>0.21</v>
      </c>
    </row>
    <row r="22" spans="1:9" x14ac:dyDescent="0.25">
      <c r="A22" t="s">
        <v>11</v>
      </c>
      <c r="B22">
        <v>11</v>
      </c>
      <c r="C22" t="s">
        <v>8</v>
      </c>
      <c r="E22">
        <v>0.65990000000000004</v>
      </c>
      <c r="F22">
        <v>0.25</v>
      </c>
    </row>
    <row r="23" spans="1:9" x14ac:dyDescent="0.25">
      <c r="A23" t="s">
        <v>7</v>
      </c>
      <c r="B23">
        <v>13</v>
      </c>
      <c r="C23">
        <v>2</v>
      </c>
      <c r="D23">
        <v>120</v>
      </c>
      <c r="E23">
        <v>0.92169999999999996</v>
      </c>
    </row>
    <row r="24" spans="1:9" x14ac:dyDescent="0.25">
      <c r="A24" t="s">
        <v>10</v>
      </c>
      <c r="B24">
        <v>11</v>
      </c>
      <c r="C24">
        <v>0.5</v>
      </c>
      <c r="D24">
        <v>23</v>
      </c>
      <c r="E24">
        <v>0.65990000000000004</v>
      </c>
    </row>
    <row r="25" spans="1:9" x14ac:dyDescent="0.25">
      <c r="A25" t="s">
        <v>10</v>
      </c>
      <c r="B25">
        <v>10</v>
      </c>
      <c r="C25" t="s">
        <v>8</v>
      </c>
      <c r="E25">
        <v>0.5454</v>
      </c>
      <c r="F25">
        <v>0.21</v>
      </c>
    </row>
    <row r="26" spans="1:9" x14ac:dyDescent="0.25">
      <c r="A26" t="s">
        <v>10</v>
      </c>
      <c r="B26">
        <v>7</v>
      </c>
      <c r="C26" t="s">
        <v>8</v>
      </c>
      <c r="E26">
        <v>0.26719999999999999</v>
      </c>
      <c r="F26">
        <v>0.08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AF16-8081-4A98-992E-AC12B85F6F50}">
  <dimension ref="A1:M20"/>
  <sheetViews>
    <sheetView workbookViewId="0">
      <selection activeCell="L19" sqref="L19"/>
    </sheetView>
  </sheetViews>
  <sheetFormatPr defaultRowHeight="15" x14ac:dyDescent="0.25"/>
  <sheetData>
    <row r="1" spans="1:13" x14ac:dyDescent="0.25">
      <c r="A1" t="s">
        <v>27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7</v>
      </c>
      <c r="B3">
        <v>15</v>
      </c>
      <c r="C3">
        <v>2</v>
      </c>
      <c r="D3">
        <v>166</v>
      </c>
      <c r="E3">
        <v>1.2272000000000001</v>
      </c>
      <c r="H3" t="s">
        <v>57</v>
      </c>
      <c r="K3">
        <f>D3+D5+D6+D8</f>
        <v>600</v>
      </c>
      <c r="M3" s="2">
        <f>K3*10</f>
        <v>6000</v>
      </c>
    </row>
    <row r="4" spans="1:13" x14ac:dyDescent="0.25">
      <c r="A4" t="s">
        <v>28</v>
      </c>
      <c r="B4">
        <v>7</v>
      </c>
      <c r="E4">
        <v>0.26729999999999998</v>
      </c>
      <c r="F4">
        <v>0.08</v>
      </c>
      <c r="H4" t="s">
        <v>61</v>
      </c>
      <c r="K4">
        <f>D13+D15+D16</f>
        <v>161</v>
      </c>
      <c r="M4" s="2">
        <f>K4*10</f>
        <v>1610</v>
      </c>
    </row>
    <row r="5" spans="1:13" x14ac:dyDescent="0.25">
      <c r="A5" t="s">
        <v>7</v>
      </c>
      <c r="B5">
        <v>16</v>
      </c>
      <c r="C5">
        <v>2.5</v>
      </c>
      <c r="D5">
        <v>226</v>
      </c>
      <c r="E5">
        <v>1.3963000000000001</v>
      </c>
      <c r="H5" t="s">
        <v>58</v>
      </c>
      <c r="K5">
        <f>D7+D17</f>
        <v>40</v>
      </c>
      <c r="M5" s="2">
        <f>K5*10</f>
        <v>400</v>
      </c>
    </row>
    <row r="6" spans="1:13" x14ac:dyDescent="0.25">
      <c r="A6" t="s">
        <v>7</v>
      </c>
      <c r="B6">
        <v>13</v>
      </c>
      <c r="C6">
        <v>1.5</v>
      </c>
      <c r="D6">
        <v>96</v>
      </c>
      <c r="E6">
        <v>0.92179999999999995</v>
      </c>
      <c r="M6" s="2"/>
    </row>
    <row r="7" spans="1:13" x14ac:dyDescent="0.25">
      <c r="A7" t="s">
        <v>11</v>
      </c>
      <c r="B7">
        <v>11</v>
      </c>
      <c r="C7">
        <v>0.5</v>
      </c>
      <c r="D7">
        <v>20</v>
      </c>
      <c r="E7">
        <v>0.66</v>
      </c>
      <c r="H7" s="3" t="s">
        <v>62</v>
      </c>
      <c r="I7" s="3"/>
      <c r="J7" s="3"/>
      <c r="K7" s="3">
        <f>F11+F12+F14+F19</f>
        <v>0.92999999999999994</v>
      </c>
      <c r="M7" s="2">
        <f>K7*10</f>
        <v>9.2999999999999989</v>
      </c>
    </row>
    <row r="8" spans="1:13" x14ac:dyDescent="0.25">
      <c r="A8" t="s">
        <v>7</v>
      </c>
      <c r="B8">
        <v>14</v>
      </c>
      <c r="C8">
        <v>1.5</v>
      </c>
      <c r="D8">
        <v>112</v>
      </c>
      <c r="E8">
        <v>1.069</v>
      </c>
      <c r="H8" s="3" t="s">
        <v>63</v>
      </c>
      <c r="I8" s="3"/>
      <c r="J8" s="3"/>
      <c r="K8" s="3">
        <f>F4+F9+F10+F18</f>
        <v>0.57999999999999996</v>
      </c>
      <c r="M8" s="2">
        <f>K8*10</f>
        <v>5.8</v>
      </c>
    </row>
    <row r="9" spans="1:13" x14ac:dyDescent="0.25">
      <c r="A9" t="s">
        <v>29</v>
      </c>
      <c r="B9">
        <v>9</v>
      </c>
      <c r="E9">
        <v>0.44190000000000002</v>
      </c>
      <c r="F9">
        <v>0.17</v>
      </c>
      <c r="H9" s="3"/>
      <c r="I9" s="3"/>
      <c r="J9" s="3"/>
      <c r="K9" s="3"/>
      <c r="M9" s="2"/>
    </row>
    <row r="10" spans="1:13" x14ac:dyDescent="0.25">
      <c r="A10" t="s">
        <v>9</v>
      </c>
      <c r="B10">
        <v>10</v>
      </c>
      <c r="E10">
        <v>0.5454</v>
      </c>
      <c r="F10">
        <v>0.21</v>
      </c>
      <c r="H10" s="3" t="s">
        <v>44</v>
      </c>
      <c r="K10">
        <f>E3+E5+E6+E8+E19</f>
        <v>4.8815999999999997</v>
      </c>
      <c r="M10" s="2">
        <f t="shared" ref="M10:M15" si="0">K10*10</f>
        <v>48.815999999999995</v>
      </c>
    </row>
    <row r="11" spans="1:13" x14ac:dyDescent="0.25">
      <c r="A11" t="s">
        <v>10</v>
      </c>
      <c r="B11">
        <v>13</v>
      </c>
      <c r="E11">
        <v>0.92179999999999995</v>
      </c>
      <c r="F11">
        <v>0.35</v>
      </c>
      <c r="H11" s="3" t="s">
        <v>45</v>
      </c>
      <c r="K11">
        <f>E11+E12+E13+E14+E15+E16</f>
        <v>5.3452999999999999</v>
      </c>
      <c r="M11" s="2">
        <f t="shared" si="0"/>
        <v>53.453000000000003</v>
      </c>
    </row>
    <row r="12" spans="1:13" x14ac:dyDescent="0.25">
      <c r="A12" t="s">
        <v>10</v>
      </c>
      <c r="B12">
        <v>11</v>
      </c>
      <c r="E12">
        <v>0.66</v>
      </c>
      <c r="F12">
        <v>0.25</v>
      </c>
      <c r="H12" s="3" t="s">
        <v>46</v>
      </c>
      <c r="K12">
        <f>E7+E17+E18</f>
        <v>1.6691</v>
      </c>
      <c r="M12" s="2">
        <f t="shared" si="0"/>
        <v>16.690999999999999</v>
      </c>
    </row>
    <row r="13" spans="1:13" x14ac:dyDescent="0.25">
      <c r="A13" t="s">
        <v>10</v>
      </c>
      <c r="B13">
        <v>16</v>
      </c>
      <c r="C13">
        <v>1</v>
      </c>
      <c r="D13">
        <v>106</v>
      </c>
      <c r="E13">
        <v>1.3963000000000001</v>
      </c>
      <c r="H13" s="3" t="s">
        <v>64</v>
      </c>
      <c r="K13">
        <f>E4</f>
        <v>0.26729999999999998</v>
      </c>
      <c r="M13" s="2">
        <f t="shared" si="0"/>
        <v>2.673</v>
      </c>
    </row>
    <row r="14" spans="1:13" x14ac:dyDescent="0.25">
      <c r="A14" t="s">
        <v>10</v>
      </c>
      <c r="B14">
        <v>11</v>
      </c>
      <c r="E14">
        <v>0.66</v>
      </c>
      <c r="F14">
        <v>0.25</v>
      </c>
      <c r="H14" s="3" t="s">
        <v>65</v>
      </c>
      <c r="K14">
        <f>E9</f>
        <v>0.44190000000000002</v>
      </c>
      <c r="M14" s="2">
        <f t="shared" si="0"/>
        <v>4.4190000000000005</v>
      </c>
    </row>
    <row r="15" spans="1:13" x14ac:dyDescent="0.25">
      <c r="A15" t="s">
        <v>10</v>
      </c>
      <c r="B15">
        <v>13</v>
      </c>
      <c r="C15">
        <v>0.5</v>
      </c>
      <c r="D15">
        <v>30</v>
      </c>
      <c r="E15">
        <v>0.92179999999999995</v>
      </c>
      <c r="H15" s="3" t="s">
        <v>47</v>
      </c>
      <c r="K15">
        <f>E10</f>
        <v>0.5454</v>
      </c>
      <c r="M15" s="2">
        <f t="shared" si="0"/>
        <v>5.4539999999999997</v>
      </c>
    </row>
    <row r="16" spans="1:13" x14ac:dyDescent="0.25">
      <c r="A16" t="s">
        <v>10</v>
      </c>
      <c r="B16">
        <v>12</v>
      </c>
      <c r="C16">
        <v>0.5</v>
      </c>
      <c r="D16">
        <v>25</v>
      </c>
      <c r="E16">
        <v>0.78539999999999999</v>
      </c>
    </row>
    <row r="17" spans="1:9" x14ac:dyDescent="0.25">
      <c r="A17" t="s">
        <v>11</v>
      </c>
      <c r="B17">
        <v>11</v>
      </c>
      <c r="C17">
        <v>0.5</v>
      </c>
      <c r="D17">
        <v>20</v>
      </c>
      <c r="E17">
        <v>0.66</v>
      </c>
      <c r="H17" t="s">
        <v>228</v>
      </c>
    </row>
    <row r="18" spans="1:9" x14ac:dyDescent="0.25">
      <c r="A18" t="s">
        <v>11</v>
      </c>
      <c r="B18">
        <v>8</v>
      </c>
      <c r="E18">
        <v>0.34910000000000002</v>
      </c>
      <c r="F18">
        <v>0.12</v>
      </c>
      <c r="H18" t="s">
        <v>7</v>
      </c>
      <c r="I18">
        <f>AVERAGE(B3,B5,B6,B8,B19)</f>
        <v>13</v>
      </c>
    </row>
    <row r="19" spans="1:9" x14ac:dyDescent="0.25">
      <c r="A19" t="s">
        <v>7</v>
      </c>
      <c r="B19">
        <v>7</v>
      </c>
      <c r="E19">
        <v>0.26729999999999998</v>
      </c>
      <c r="F19">
        <v>0.08</v>
      </c>
      <c r="H19" t="s">
        <v>10</v>
      </c>
      <c r="I19">
        <f>AVERAGE(B11,B12,B13,B14,B15,B16)</f>
        <v>12.666666666666666</v>
      </c>
    </row>
    <row r="20" spans="1:9" x14ac:dyDescent="0.25">
      <c r="H20" t="s">
        <v>11</v>
      </c>
      <c r="I20">
        <f>AVERAGE(B7,B17,B18)</f>
        <v>10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42F12-A799-482E-A2A6-24B9D4FF7DDE}">
  <dimension ref="A1:L27"/>
  <sheetViews>
    <sheetView topLeftCell="A7" workbookViewId="0">
      <selection activeCell="I21" sqref="I21"/>
    </sheetView>
  </sheetViews>
  <sheetFormatPr defaultRowHeight="15" x14ac:dyDescent="0.25"/>
  <sheetData>
    <row r="1" spans="1:12" x14ac:dyDescent="0.25">
      <c r="A1" t="s">
        <v>172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183</v>
      </c>
      <c r="L2" t="s">
        <v>165</v>
      </c>
    </row>
    <row r="3" spans="1:12" x14ac:dyDescent="0.25">
      <c r="A3" t="s">
        <v>10</v>
      </c>
      <c r="B3">
        <v>12</v>
      </c>
      <c r="C3">
        <v>0.5</v>
      </c>
      <c r="D3">
        <v>27</v>
      </c>
      <c r="E3">
        <v>0.7853</v>
      </c>
      <c r="H3" t="s">
        <v>179</v>
      </c>
      <c r="J3">
        <f>D24+D27</f>
        <v>693</v>
      </c>
      <c r="L3" s="5">
        <f>J3*10</f>
        <v>6930</v>
      </c>
    </row>
    <row r="4" spans="1:12" x14ac:dyDescent="0.25">
      <c r="A4" t="s">
        <v>10</v>
      </c>
      <c r="B4">
        <v>8</v>
      </c>
      <c r="C4" t="s">
        <v>8</v>
      </c>
      <c r="E4">
        <v>0.34899999999999998</v>
      </c>
      <c r="F4">
        <v>0.12</v>
      </c>
      <c r="H4" t="s">
        <v>61</v>
      </c>
      <c r="J4">
        <f>D3+D12</f>
        <v>54</v>
      </c>
      <c r="L4" s="5">
        <f>J4*10</f>
        <v>540</v>
      </c>
    </row>
    <row r="5" spans="1:12" x14ac:dyDescent="0.25">
      <c r="A5" t="s">
        <v>9</v>
      </c>
      <c r="B5">
        <v>8</v>
      </c>
      <c r="C5" t="s">
        <v>8</v>
      </c>
      <c r="E5">
        <v>0.34899999999999998</v>
      </c>
      <c r="F5">
        <v>0.12</v>
      </c>
      <c r="H5" t="s">
        <v>58</v>
      </c>
      <c r="J5">
        <f>D6+D20</f>
        <v>290</v>
      </c>
      <c r="L5" s="5">
        <f>J5*10</f>
        <v>2900</v>
      </c>
    </row>
    <row r="6" spans="1:12" x14ac:dyDescent="0.25">
      <c r="A6" t="s">
        <v>11</v>
      </c>
      <c r="B6">
        <v>16</v>
      </c>
      <c r="C6">
        <v>1</v>
      </c>
      <c r="D6">
        <v>106</v>
      </c>
      <c r="E6">
        <v>1.3962000000000001</v>
      </c>
      <c r="H6" t="s">
        <v>182</v>
      </c>
      <c r="J6">
        <f>D17</f>
        <v>36</v>
      </c>
      <c r="L6" s="5">
        <f>J6*10</f>
        <v>360</v>
      </c>
    </row>
    <row r="7" spans="1:12" x14ac:dyDescent="0.25">
      <c r="A7" t="s">
        <v>79</v>
      </c>
      <c r="B7">
        <v>6</v>
      </c>
      <c r="C7" t="s">
        <v>8</v>
      </c>
      <c r="E7">
        <v>0.1963</v>
      </c>
      <c r="F7">
        <v>0.05</v>
      </c>
      <c r="L7" s="5"/>
    </row>
    <row r="8" spans="1:12" x14ac:dyDescent="0.25">
      <c r="A8" t="s">
        <v>29</v>
      </c>
      <c r="B8">
        <v>7</v>
      </c>
      <c r="C8" t="s">
        <v>8</v>
      </c>
      <c r="E8">
        <v>0.26719999999999999</v>
      </c>
      <c r="F8">
        <v>0.08</v>
      </c>
      <c r="H8" t="s">
        <v>63</v>
      </c>
      <c r="J8">
        <f>F5+F7+F8+F10+F11+F18+F21+F22</f>
        <v>0.89000000000000012</v>
      </c>
      <c r="L8" s="5">
        <f>J8*10</f>
        <v>8.9000000000000021</v>
      </c>
    </row>
    <row r="9" spans="1:12" x14ac:dyDescent="0.25">
      <c r="A9" t="s">
        <v>10</v>
      </c>
      <c r="B9">
        <v>9</v>
      </c>
      <c r="C9" t="s">
        <v>8</v>
      </c>
      <c r="E9">
        <v>0.44169999999999998</v>
      </c>
      <c r="F9">
        <v>0.17</v>
      </c>
      <c r="H9" t="s">
        <v>62</v>
      </c>
      <c r="J9">
        <f>F4+F9+F13+F14+F15+F16+F19+F23+F25+F26</f>
        <v>1.4500000000000002</v>
      </c>
      <c r="L9" s="5">
        <f>J9*10</f>
        <v>14.500000000000002</v>
      </c>
    </row>
    <row r="10" spans="1:12" x14ac:dyDescent="0.25">
      <c r="A10" t="s">
        <v>9</v>
      </c>
      <c r="B10">
        <v>9</v>
      </c>
      <c r="C10" t="s">
        <v>8</v>
      </c>
      <c r="E10">
        <v>0.44169999999999998</v>
      </c>
      <c r="F10">
        <v>0.17</v>
      </c>
      <c r="L10" s="5"/>
    </row>
    <row r="11" spans="1:12" x14ac:dyDescent="0.25">
      <c r="A11" t="s">
        <v>9</v>
      </c>
      <c r="B11">
        <v>6</v>
      </c>
      <c r="C11" t="s">
        <v>8</v>
      </c>
      <c r="E11">
        <v>0.1963</v>
      </c>
      <c r="F11">
        <v>0.05</v>
      </c>
      <c r="H11" t="s">
        <v>81</v>
      </c>
      <c r="J11">
        <f>E24+E27</f>
        <v>6.0266000000000002</v>
      </c>
      <c r="L11" s="5">
        <f>J11*10</f>
        <v>60.266000000000005</v>
      </c>
    </row>
    <row r="12" spans="1:12" x14ac:dyDescent="0.25">
      <c r="A12" t="s">
        <v>10</v>
      </c>
      <c r="B12">
        <v>12</v>
      </c>
      <c r="C12">
        <v>0.5</v>
      </c>
      <c r="D12">
        <v>27</v>
      </c>
      <c r="E12">
        <v>0.7853</v>
      </c>
      <c r="H12" t="s">
        <v>45</v>
      </c>
      <c r="J12">
        <f>E3+E4+E9+E12+E13+E14+E15+E16+E19+E23+E25+E26</f>
        <v>5.5678999999999998</v>
      </c>
      <c r="L12" s="5">
        <f>J12*10</f>
        <v>55.679000000000002</v>
      </c>
    </row>
    <row r="13" spans="1:12" x14ac:dyDescent="0.25">
      <c r="A13" t="s">
        <v>10</v>
      </c>
      <c r="B13">
        <v>8</v>
      </c>
      <c r="C13" t="s">
        <v>8</v>
      </c>
      <c r="E13">
        <v>0.34899999999999998</v>
      </c>
      <c r="F13">
        <v>0.12</v>
      </c>
      <c r="H13" t="s">
        <v>87</v>
      </c>
      <c r="J13">
        <f>E8+E17+E18</f>
        <v>1.6851</v>
      </c>
      <c r="L13" s="5">
        <f>J13*10</f>
        <v>16.850999999999999</v>
      </c>
    </row>
    <row r="14" spans="1:12" x14ac:dyDescent="0.25">
      <c r="A14" t="s">
        <v>10</v>
      </c>
      <c r="B14">
        <v>10</v>
      </c>
      <c r="C14" t="s">
        <v>8</v>
      </c>
      <c r="E14">
        <v>0.5454</v>
      </c>
      <c r="F14">
        <v>0.21</v>
      </c>
      <c r="H14" t="s">
        <v>47</v>
      </c>
      <c r="J14">
        <f>E10+E11+E21+E22</f>
        <v>1.4942000000000002</v>
      </c>
      <c r="L14" s="5">
        <f>J14*10</f>
        <v>14.942000000000002</v>
      </c>
    </row>
    <row r="15" spans="1:12" x14ac:dyDescent="0.25">
      <c r="A15" t="s">
        <v>10</v>
      </c>
      <c r="B15">
        <v>9</v>
      </c>
      <c r="C15" t="s">
        <v>8</v>
      </c>
      <c r="E15">
        <v>0.44169999999999998</v>
      </c>
      <c r="F15">
        <v>0.17</v>
      </c>
      <c r="H15" t="s">
        <v>46</v>
      </c>
      <c r="J15">
        <f>E6+E20</f>
        <v>3.1631999999999998</v>
      </c>
      <c r="L15" s="5">
        <f>J15*10</f>
        <v>31.631999999999998</v>
      </c>
    </row>
    <row r="16" spans="1:12" x14ac:dyDescent="0.25">
      <c r="A16" t="s">
        <v>10</v>
      </c>
      <c r="B16">
        <v>10</v>
      </c>
      <c r="C16" t="s">
        <v>8</v>
      </c>
      <c r="E16">
        <v>0.5454</v>
      </c>
      <c r="F16">
        <v>0.21</v>
      </c>
    </row>
    <row r="17" spans="1:9" x14ac:dyDescent="0.25">
      <c r="A17" t="s">
        <v>29</v>
      </c>
      <c r="B17">
        <v>14</v>
      </c>
      <c r="C17">
        <v>0.5</v>
      </c>
      <c r="D17">
        <v>36</v>
      </c>
      <c r="E17">
        <v>1.0689</v>
      </c>
      <c r="H17" t="s">
        <v>228</v>
      </c>
    </row>
    <row r="18" spans="1:9" x14ac:dyDescent="0.25">
      <c r="A18" t="s">
        <v>29</v>
      </c>
      <c r="B18">
        <v>8</v>
      </c>
      <c r="C18" t="s">
        <v>8</v>
      </c>
      <c r="E18">
        <v>0.34899999999999998</v>
      </c>
      <c r="F18">
        <v>0.12</v>
      </c>
      <c r="H18" t="s">
        <v>7</v>
      </c>
      <c r="I18">
        <f>AVERAGE(B24,B27)</f>
        <v>21.5</v>
      </c>
    </row>
    <row r="19" spans="1:9" x14ac:dyDescent="0.25">
      <c r="A19" t="s">
        <v>10</v>
      </c>
      <c r="B19">
        <v>8</v>
      </c>
      <c r="C19" t="s">
        <v>8</v>
      </c>
      <c r="E19">
        <v>0.34899999999999998</v>
      </c>
      <c r="F19">
        <v>0.12</v>
      </c>
      <c r="H19" t="s">
        <v>10</v>
      </c>
      <c r="I19">
        <f>AVERAGE(B3,B4,B9,B12,B13,B14,B15,B16,B19,B23,B25)</f>
        <v>9.2727272727272734</v>
      </c>
    </row>
    <row r="20" spans="1:9" x14ac:dyDescent="0.25">
      <c r="A20" t="s">
        <v>11</v>
      </c>
      <c r="B20">
        <v>18</v>
      </c>
      <c r="C20">
        <v>1.5</v>
      </c>
      <c r="D20">
        <v>184</v>
      </c>
      <c r="E20">
        <v>1.7669999999999999</v>
      </c>
      <c r="H20" t="s">
        <v>11</v>
      </c>
      <c r="I20">
        <f>AVERAGE(B6,B20)</f>
        <v>17</v>
      </c>
    </row>
    <row r="21" spans="1:9" x14ac:dyDescent="0.25">
      <c r="A21" t="s">
        <v>9</v>
      </c>
      <c r="B21">
        <v>6</v>
      </c>
      <c r="C21" t="s">
        <v>8</v>
      </c>
      <c r="E21">
        <v>0.1963</v>
      </c>
      <c r="F21">
        <v>0.05</v>
      </c>
    </row>
    <row r="22" spans="1:9" x14ac:dyDescent="0.25">
      <c r="A22" t="s">
        <v>9</v>
      </c>
      <c r="B22">
        <v>11</v>
      </c>
      <c r="C22" t="s">
        <v>8</v>
      </c>
      <c r="E22">
        <v>0.65990000000000004</v>
      </c>
      <c r="F22">
        <v>0.25</v>
      </c>
    </row>
    <row r="23" spans="1:9" x14ac:dyDescent="0.25">
      <c r="A23" t="s">
        <v>10</v>
      </c>
      <c r="B23">
        <v>9</v>
      </c>
      <c r="C23" t="s">
        <v>8</v>
      </c>
      <c r="E23">
        <v>0.44169999999999998</v>
      </c>
      <c r="F23">
        <v>0.17</v>
      </c>
    </row>
    <row r="24" spans="1:9" x14ac:dyDescent="0.25">
      <c r="A24" t="s">
        <v>7</v>
      </c>
      <c r="B24">
        <v>12</v>
      </c>
      <c r="C24">
        <v>1</v>
      </c>
      <c r="D24">
        <v>59</v>
      </c>
      <c r="E24">
        <v>0.7853</v>
      </c>
    </row>
    <row r="25" spans="1:9" x14ac:dyDescent="0.25">
      <c r="A25" t="s">
        <v>10</v>
      </c>
      <c r="B25">
        <v>7</v>
      </c>
      <c r="C25" t="s">
        <v>8</v>
      </c>
      <c r="E25">
        <v>0.26719999999999999</v>
      </c>
      <c r="F25">
        <v>0.08</v>
      </c>
    </row>
    <row r="26" spans="1:9" x14ac:dyDescent="0.25">
      <c r="A26" t="s">
        <v>10</v>
      </c>
      <c r="B26">
        <v>7</v>
      </c>
      <c r="C26" t="s">
        <v>8</v>
      </c>
      <c r="E26">
        <v>0.26719999999999999</v>
      </c>
      <c r="F26">
        <v>0.08</v>
      </c>
    </row>
    <row r="27" spans="1:9" x14ac:dyDescent="0.25">
      <c r="A27" t="s">
        <v>7</v>
      </c>
      <c r="B27">
        <v>31</v>
      </c>
      <c r="C27">
        <v>1.5</v>
      </c>
      <c r="D27">
        <v>634</v>
      </c>
      <c r="E27">
        <v>5.2412999999999998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A603-558F-494F-AAE4-480050C59741}">
  <dimension ref="A1:L22"/>
  <sheetViews>
    <sheetView workbookViewId="0">
      <selection activeCell="I19" sqref="I19"/>
    </sheetView>
  </sheetViews>
  <sheetFormatPr defaultRowHeight="15" x14ac:dyDescent="0.25"/>
  <sheetData>
    <row r="1" spans="1:12" x14ac:dyDescent="0.25">
      <c r="A1" t="s">
        <v>173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14</v>
      </c>
      <c r="C3">
        <v>1</v>
      </c>
      <c r="D3">
        <v>78</v>
      </c>
      <c r="E3">
        <v>1.0689</v>
      </c>
      <c r="H3" t="s">
        <v>61</v>
      </c>
      <c r="J3">
        <f>D10+D11+D12+D13+D14</f>
        <v>665</v>
      </c>
      <c r="L3" s="5">
        <f>J3*10</f>
        <v>6650</v>
      </c>
    </row>
    <row r="4" spans="1:12" x14ac:dyDescent="0.25">
      <c r="A4" t="s">
        <v>10</v>
      </c>
      <c r="B4">
        <v>9</v>
      </c>
      <c r="C4" t="s">
        <v>8</v>
      </c>
      <c r="E4">
        <v>0.44169999999999998</v>
      </c>
      <c r="F4">
        <v>0.17</v>
      </c>
      <c r="H4" t="s">
        <v>58</v>
      </c>
      <c r="J4">
        <f>D8+D9+D18</f>
        <v>162</v>
      </c>
      <c r="L4" s="5">
        <f>J4*10</f>
        <v>1620</v>
      </c>
    </row>
    <row r="5" spans="1:12" x14ac:dyDescent="0.25">
      <c r="A5" t="s">
        <v>9</v>
      </c>
      <c r="B5">
        <v>11</v>
      </c>
      <c r="C5" t="s">
        <v>8</v>
      </c>
      <c r="E5">
        <v>0.65990000000000004</v>
      </c>
      <c r="F5">
        <v>0.25</v>
      </c>
      <c r="H5" t="s">
        <v>184</v>
      </c>
      <c r="J5">
        <f>D3+D15+D20</f>
        <v>185</v>
      </c>
      <c r="L5" s="5">
        <f>J5*10</f>
        <v>1850</v>
      </c>
    </row>
    <row r="6" spans="1:12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L6" s="5"/>
    </row>
    <row r="7" spans="1:12" x14ac:dyDescent="0.25">
      <c r="A7" t="s">
        <v>10</v>
      </c>
      <c r="B7">
        <v>10</v>
      </c>
      <c r="C7" t="s">
        <v>8</v>
      </c>
      <c r="E7">
        <v>0.5454</v>
      </c>
      <c r="F7">
        <v>0.21</v>
      </c>
      <c r="H7" t="s">
        <v>55</v>
      </c>
      <c r="J7">
        <f>F5+F17+F21</f>
        <v>0.63</v>
      </c>
      <c r="L7" s="5">
        <f>J7*10</f>
        <v>6.3</v>
      </c>
    </row>
    <row r="8" spans="1:12" x14ac:dyDescent="0.25">
      <c r="A8" t="s">
        <v>11</v>
      </c>
      <c r="B8">
        <v>18</v>
      </c>
      <c r="C8">
        <v>0.5</v>
      </c>
      <c r="D8">
        <v>68</v>
      </c>
      <c r="E8">
        <v>1.7669999999999999</v>
      </c>
      <c r="H8" t="s">
        <v>54</v>
      </c>
      <c r="J8">
        <f>F4+F6+F7+F16+F19+F22</f>
        <v>1.04</v>
      </c>
      <c r="L8" s="5">
        <f>J8*10</f>
        <v>10.4</v>
      </c>
    </row>
    <row r="9" spans="1:12" x14ac:dyDescent="0.25">
      <c r="A9" t="s">
        <v>11</v>
      </c>
      <c r="B9">
        <v>13</v>
      </c>
      <c r="C9">
        <v>1</v>
      </c>
      <c r="D9">
        <v>67</v>
      </c>
      <c r="E9">
        <v>0.92169999999999996</v>
      </c>
      <c r="L9" s="5"/>
    </row>
    <row r="10" spans="1:12" x14ac:dyDescent="0.25">
      <c r="A10" t="s">
        <v>10</v>
      </c>
      <c r="B10">
        <v>14</v>
      </c>
      <c r="C10">
        <v>1</v>
      </c>
      <c r="D10">
        <v>78</v>
      </c>
      <c r="E10">
        <v>1.0689</v>
      </c>
      <c r="H10" t="s">
        <v>45</v>
      </c>
      <c r="J10">
        <f>E4+E6+E7+E10+E11+E12+E13+E14+E16+E19+E22</f>
        <v>9.7841000000000005</v>
      </c>
      <c r="L10" s="5">
        <f>J10*10</f>
        <v>97.841000000000008</v>
      </c>
    </row>
    <row r="11" spans="1:12" x14ac:dyDescent="0.25">
      <c r="A11" t="s">
        <v>10</v>
      </c>
      <c r="B11">
        <v>12</v>
      </c>
      <c r="C11">
        <v>0.5</v>
      </c>
      <c r="D11">
        <v>27</v>
      </c>
      <c r="E11">
        <v>0.7853</v>
      </c>
      <c r="H11" t="s">
        <v>47</v>
      </c>
      <c r="J11">
        <f>E3+E5+E15+E20+E21</f>
        <v>4.2210999999999999</v>
      </c>
      <c r="L11" s="5">
        <f>J11*10</f>
        <v>42.210999999999999</v>
      </c>
    </row>
    <row r="12" spans="1:12" x14ac:dyDescent="0.25">
      <c r="A12" t="s">
        <v>10</v>
      </c>
      <c r="B12">
        <v>16</v>
      </c>
      <c r="C12">
        <v>1.5</v>
      </c>
      <c r="D12">
        <v>143</v>
      </c>
      <c r="E12">
        <v>1.3962000000000001</v>
      </c>
      <c r="H12" t="s">
        <v>46</v>
      </c>
      <c r="J12">
        <f>E8+E9+E18</f>
        <v>3.4739999999999998</v>
      </c>
      <c r="L12" s="5">
        <f>J12*10</f>
        <v>34.739999999999995</v>
      </c>
    </row>
    <row r="13" spans="1:12" x14ac:dyDescent="0.25">
      <c r="A13" t="s">
        <v>10</v>
      </c>
      <c r="B13">
        <v>20</v>
      </c>
      <c r="C13">
        <v>2</v>
      </c>
      <c r="D13">
        <v>296</v>
      </c>
      <c r="E13">
        <v>2.1816</v>
      </c>
      <c r="H13" t="s">
        <v>64</v>
      </c>
      <c r="J13">
        <f>+E17</f>
        <v>0.26719999999999999</v>
      </c>
      <c r="L13" s="5">
        <f>J13*10</f>
        <v>2.6719999999999997</v>
      </c>
    </row>
    <row r="14" spans="1:12" x14ac:dyDescent="0.25">
      <c r="A14" t="s">
        <v>10</v>
      </c>
      <c r="B14">
        <v>17</v>
      </c>
      <c r="C14">
        <v>1</v>
      </c>
      <c r="D14">
        <v>121</v>
      </c>
      <c r="E14">
        <v>1.5762</v>
      </c>
    </row>
    <row r="15" spans="1:12" x14ac:dyDescent="0.25">
      <c r="A15" t="s">
        <v>9</v>
      </c>
      <c r="B15">
        <v>12</v>
      </c>
      <c r="C15">
        <v>1.5</v>
      </c>
      <c r="D15">
        <v>74</v>
      </c>
      <c r="E15">
        <v>0.7853</v>
      </c>
      <c r="H15" t="s">
        <v>228</v>
      </c>
    </row>
    <row r="16" spans="1:12" x14ac:dyDescent="0.25">
      <c r="A16" t="s">
        <v>10</v>
      </c>
      <c r="B16">
        <v>10</v>
      </c>
      <c r="C16" t="s">
        <v>8</v>
      </c>
      <c r="E16">
        <v>0.5454</v>
      </c>
      <c r="F16">
        <v>0.21</v>
      </c>
      <c r="H16" t="s">
        <v>10</v>
      </c>
      <c r="I16">
        <f>AVERAGE(B4,B6,B7,B10,B11,B12,B13,B14,B16,B19,B22)</f>
        <v>12.181818181818182</v>
      </c>
    </row>
    <row r="17" spans="1:9" x14ac:dyDescent="0.25">
      <c r="A17" t="s">
        <v>174</v>
      </c>
      <c r="B17">
        <v>7</v>
      </c>
      <c r="C17" t="s">
        <v>8</v>
      </c>
      <c r="E17">
        <v>0.26719999999999999</v>
      </c>
      <c r="F17">
        <v>0.08</v>
      </c>
      <c r="H17" t="s">
        <v>9</v>
      </c>
      <c r="I17">
        <f>AVERAGE(B3,B5,B15,B20,B21)</f>
        <v>12.4</v>
      </c>
    </row>
    <row r="18" spans="1:9" x14ac:dyDescent="0.25">
      <c r="A18" t="s">
        <v>11</v>
      </c>
      <c r="B18">
        <v>12</v>
      </c>
      <c r="C18">
        <v>0.5</v>
      </c>
      <c r="D18">
        <v>27</v>
      </c>
      <c r="E18">
        <v>0.7853</v>
      </c>
      <c r="H18" t="s">
        <v>11</v>
      </c>
      <c r="I18">
        <f>AVERAGE(B8,B9,B18)</f>
        <v>14.333333333333334</v>
      </c>
    </row>
    <row r="19" spans="1:9" x14ac:dyDescent="0.25">
      <c r="A19" t="s">
        <v>10</v>
      </c>
      <c r="B19">
        <v>8</v>
      </c>
      <c r="C19" t="s">
        <v>8</v>
      </c>
      <c r="E19">
        <v>0.34899999999999998</v>
      </c>
      <c r="F19">
        <v>0.12</v>
      </c>
    </row>
    <row r="20" spans="1:9" x14ac:dyDescent="0.25">
      <c r="A20" t="s">
        <v>9</v>
      </c>
      <c r="B20">
        <v>13</v>
      </c>
      <c r="C20">
        <v>0.5</v>
      </c>
      <c r="D20">
        <v>33</v>
      </c>
      <c r="E20">
        <v>0.92169999999999996</v>
      </c>
    </row>
    <row r="21" spans="1:9" x14ac:dyDescent="0.25">
      <c r="A21" t="s">
        <v>9</v>
      </c>
      <c r="B21">
        <v>12</v>
      </c>
      <c r="C21" t="s">
        <v>8</v>
      </c>
      <c r="E21">
        <v>0.7853</v>
      </c>
      <c r="F21">
        <v>0.3</v>
      </c>
    </row>
    <row r="22" spans="1:9" x14ac:dyDescent="0.25">
      <c r="A22" t="s">
        <v>10</v>
      </c>
      <c r="B22">
        <v>8</v>
      </c>
      <c r="C22" t="s">
        <v>8</v>
      </c>
      <c r="E22">
        <v>0.34899999999999998</v>
      </c>
      <c r="F22">
        <v>0.12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9D4-A11E-435B-A0BD-D9462E8E1E0A}">
  <dimension ref="A1:L26"/>
  <sheetViews>
    <sheetView topLeftCell="A2" workbookViewId="0">
      <selection activeCell="H21" sqref="H21"/>
    </sheetView>
  </sheetViews>
  <sheetFormatPr defaultRowHeight="15" x14ac:dyDescent="0.25"/>
  <sheetData>
    <row r="1" spans="1:12" x14ac:dyDescent="0.25">
      <c r="A1" t="s">
        <v>175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11</v>
      </c>
      <c r="B3">
        <v>17</v>
      </c>
      <c r="C3">
        <v>1</v>
      </c>
      <c r="D3">
        <v>121</v>
      </c>
      <c r="E3">
        <v>1.5762</v>
      </c>
      <c r="H3" t="s">
        <v>179</v>
      </c>
      <c r="J3">
        <f>D12</f>
        <v>128</v>
      </c>
      <c r="L3" s="5">
        <f>J3*10</f>
        <v>1280</v>
      </c>
    </row>
    <row r="4" spans="1:12" x14ac:dyDescent="0.25">
      <c r="A4" t="s">
        <v>10</v>
      </c>
      <c r="B4">
        <v>6</v>
      </c>
      <c r="C4" t="s">
        <v>8</v>
      </c>
      <c r="E4">
        <v>0.1963</v>
      </c>
      <c r="F4">
        <v>0.05</v>
      </c>
      <c r="H4" t="s">
        <v>58</v>
      </c>
      <c r="J4">
        <f>D3+D11+D18+D21+D26</f>
        <v>1015</v>
      </c>
      <c r="L4" s="5">
        <f>J4*10</f>
        <v>10150</v>
      </c>
    </row>
    <row r="5" spans="1:12" x14ac:dyDescent="0.25">
      <c r="A5" t="s">
        <v>10</v>
      </c>
      <c r="B5">
        <v>12</v>
      </c>
      <c r="C5">
        <v>0.5</v>
      </c>
      <c r="D5">
        <v>27</v>
      </c>
      <c r="E5">
        <v>0.7853</v>
      </c>
      <c r="H5" t="s">
        <v>184</v>
      </c>
      <c r="J5">
        <f>D17+D26</f>
        <v>128</v>
      </c>
      <c r="L5" s="5">
        <f>J5*10</f>
        <v>1280</v>
      </c>
    </row>
    <row r="6" spans="1:12" x14ac:dyDescent="0.25">
      <c r="A6" t="s">
        <v>29</v>
      </c>
      <c r="B6">
        <v>8</v>
      </c>
      <c r="C6" t="s">
        <v>8</v>
      </c>
      <c r="E6">
        <v>0.34899999999999998</v>
      </c>
      <c r="F6">
        <v>0.12</v>
      </c>
      <c r="H6" t="s">
        <v>182</v>
      </c>
      <c r="J6">
        <f>D8</f>
        <v>33</v>
      </c>
      <c r="L6" s="5">
        <f>J6*10</f>
        <v>330</v>
      </c>
    </row>
    <row r="7" spans="1:12" x14ac:dyDescent="0.25">
      <c r="A7" t="s">
        <v>29</v>
      </c>
      <c r="B7">
        <v>9</v>
      </c>
      <c r="C7" t="s">
        <v>8</v>
      </c>
      <c r="E7">
        <v>0.44169999999999998</v>
      </c>
      <c r="F7">
        <v>0.17</v>
      </c>
      <c r="H7" t="s">
        <v>61</v>
      </c>
      <c r="J7">
        <f>D5</f>
        <v>27</v>
      </c>
      <c r="L7" s="5">
        <f>J7*10</f>
        <v>270</v>
      </c>
    </row>
    <row r="8" spans="1:12" x14ac:dyDescent="0.25">
      <c r="A8" t="s">
        <v>29</v>
      </c>
      <c r="B8">
        <v>13</v>
      </c>
      <c r="C8">
        <v>0.5</v>
      </c>
      <c r="D8">
        <v>33</v>
      </c>
      <c r="E8">
        <v>0.92169999999999996</v>
      </c>
      <c r="L8" s="5"/>
    </row>
    <row r="9" spans="1:12" x14ac:dyDescent="0.25">
      <c r="A9" t="s">
        <v>9</v>
      </c>
      <c r="B9">
        <v>8</v>
      </c>
      <c r="C9" t="s">
        <v>8</v>
      </c>
      <c r="E9">
        <v>0.34899999999999998</v>
      </c>
      <c r="F9">
        <v>0.12</v>
      </c>
      <c r="H9" t="s">
        <v>63</v>
      </c>
      <c r="J9">
        <f>F6+F7+F9+F16+F22+F24</f>
        <v>0.83000000000000007</v>
      </c>
      <c r="L9" s="5">
        <f>J9*10</f>
        <v>8.3000000000000007</v>
      </c>
    </row>
    <row r="10" spans="1:12" x14ac:dyDescent="0.25">
      <c r="A10" t="s">
        <v>10</v>
      </c>
      <c r="B10">
        <v>9</v>
      </c>
      <c r="C10" t="s">
        <v>8</v>
      </c>
      <c r="E10">
        <v>0.44169999999999998</v>
      </c>
      <c r="F10">
        <v>0.17</v>
      </c>
      <c r="H10" t="s">
        <v>62</v>
      </c>
      <c r="J10">
        <f>F4+F10+F13+F14+F15+F19+F20+F23</f>
        <v>1.3</v>
      </c>
      <c r="L10" s="5">
        <f>J10*10</f>
        <v>13</v>
      </c>
    </row>
    <row r="11" spans="1:12" x14ac:dyDescent="0.25">
      <c r="A11" t="s">
        <v>11</v>
      </c>
      <c r="B11">
        <v>28</v>
      </c>
      <c r="C11">
        <v>1.5</v>
      </c>
      <c r="D11">
        <v>482</v>
      </c>
      <c r="E11">
        <v>4.2759</v>
      </c>
      <c r="L11" s="5"/>
    </row>
    <row r="12" spans="1:12" x14ac:dyDescent="0.25">
      <c r="A12" t="s">
        <v>7</v>
      </c>
      <c r="B12">
        <v>17</v>
      </c>
      <c r="C12">
        <v>1</v>
      </c>
      <c r="D12">
        <v>128</v>
      </c>
      <c r="E12">
        <v>1.5762</v>
      </c>
      <c r="H12" t="s">
        <v>81</v>
      </c>
      <c r="J12">
        <f>E12</f>
        <v>1.5762</v>
      </c>
      <c r="L12" s="5">
        <f>J12*10</f>
        <v>15.762</v>
      </c>
    </row>
    <row r="13" spans="1:12" x14ac:dyDescent="0.25">
      <c r="A13" t="s">
        <v>10</v>
      </c>
      <c r="B13">
        <v>7</v>
      </c>
      <c r="C13" t="s">
        <v>8</v>
      </c>
      <c r="E13">
        <v>0.26719999999999999</v>
      </c>
      <c r="F13">
        <v>0.08</v>
      </c>
      <c r="H13" t="s">
        <v>46</v>
      </c>
      <c r="J13">
        <f>E3+E11+E18+E21+E25</f>
        <v>9.8933999999999997</v>
      </c>
      <c r="L13" s="5">
        <f>J13*10</f>
        <v>98.933999999999997</v>
      </c>
    </row>
    <row r="14" spans="1:12" x14ac:dyDescent="0.25">
      <c r="A14" t="s">
        <v>10</v>
      </c>
      <c r="B14">
        <v>10</v>
      </c>
      <c r="C14" t="s">
        <v>8</v>
      </c>
      <c r="E14">
        <v>0.5454</v>
      </c>
      <c r="F14">
        <v>0.21</v>
      </c>
      <c r="H14" t="s">
        <v>47</v>
      </c>
      <c r="J14">
        <f>E9+E16+E17+E22+E24+E26</f>
        <v>3.2283999999999997</v>
      </c>
      <c r="L14" s="5">
        <f>J14*10</f>
        <v>32.283999999999999</v>
      </c>
    </row>
    <row r="15" spans="1:12" x14ac:dyDescent="0.25">
      <c r="A15" t="s">
        <v>10</v>
      </c>
      <c r="B15">
        <v>7</v>
      </c>
      <c r="C15" t="s">
        <v>8</v>
      </c>
      <c r="E15">
        <v>0.26719999999999999</v>
      </c>
      <c r="F15">
        <v>0.08</v>
      </c>
      <c r="H15" t="s">
        <v>87</v>
      </c>
      <c r="J15">
        <f>E6+E7+E8</f>
        <v>1.7123999999999999</v>
      </c>
      <c r="L15" s="5">
        <f>J15*10</f>
        <v>17.123999999999999</v>
      </c>
    </row>
    <row r="16" spans="1:12" x14ac:dyDescent="0.25">
      <c r="A16" t="s">
        <v>9</v>
      </c>
      <c r="B16">
        <v>9</v>
      </c>
      <c r="C16" t="s">
        <v>8</v>
      </c>
      <c r="E16">
        <v>0.44169999999999998</v>
      </c>
      <c r="F16">
        <v>0.17</v>
      </c>
    </row>
    <row r="17" spans="1:9" x14ac:dyDescent="0.25">
      <c r="A17" t="s">
        <v>9</v>
      </c>
      <c r="B17">
        <v>11</v>
      </c>
      <c r="C17">
        <v>0.5</v>
      </c>
      <c r="D17">
        <v>23</v>
      </c>
      <c r="E17">
        <v>0.65990000000000004</v>
      </c>
      <c r="H17" t="s">
        <v>228</v>
      </c>
    </row>
    <row r="18" spans="1:9" x14ac:dyDescent="0.25">
      <c r="A18" t="s">
        <v>11</v>
      </c>
      <c r="B18">
        <v>17</v>
      </c>
      <c r="C18">
        <v>1.5</v>
      </c>
      <c r="D18">
        <v>164</v>
      </c>
      <c r="E18">
        <v>1.5762</v>
      </c>
      <c r="H18" t="s">
        <v>7</v>
      </c>
      <c r="I18">
        <f>AVERAGE(B12)</f>
        <v>17</v>
      </c>
    </row>
    <row r="19" spans="1:9" x14ac:dyDescent="0.25">
      <c r="A19" t="s">
        <v>10</v>
      </c>
      <c r="B19">
        <v>15</v>
      </c>
      <c r="C19" t="s">
        <v>8</v>
      </c>
      <c r="E19">
        <v>1.2271000000000001</v>
      </c>
      <c r="F19">
        <v>0.45</v>
      </c>
      <c r="H19" t="s">
        <v>11</v>
      </c>
      <c r="I19">
        <f>AVERAGE(B3,B11,B18,B21,B25)</f>
        <v>18.399999999999999</v>
      </c>
    </row>
    <row r="20" spans="1:9" x14ac:dyDescent="0.25">
      <c r="A20" t="s">
        <v>10</v>
      </c>
      <c r="B20">
        <v>10</v>
      </c>
      <c r="C20" t="s">
        <v>8</v>
      </c>
      <c r="E20">
        <v>0.5454</v>
      </c>
      <c r="F20">
        <v>0.21</v>
      </c>
      <c r="H20" t="s">
        <v>9</v>
      </c>
      <c r="I20">
        <f>AVERAGE(B9,B16,B17,B22,B24,B26)</f>
        <v>9.6666666666666661</v>
      </c>
    </row>
    <row r="21" spans="1:9" x14ac:dyDescent="0.25">
      <c r="A21" t="s">
        <v>11</v>
      </c>
      <c r="B21">
        <v>16</v>
      </c>
      <c r="C21">
        <v>1.5</v>
      </c>
      <c r="D21">
        <v>143</v>
      </c>
      <c r="E21">
        <v>1.3962000000000001</v>
      </c>
    </row>
    <row r="22" spans="1:9" x14ac:dyDescent="0.25">
      <c r="A22" t="s">
        <v>9</v>
      </c>
      <c r="B22">
        <v>7</v>
      </c>
      <c r="C22" t="s">
        <v>8</v>
      </c>
      <c r="E22">
        <v>0.26719999999999999</v>
      </c>
      <c r="F22">
        <v>0.08</v>
      </c>
    </row>
    <row r="23" spans="1:9" x14ac:dyDescent="0.25">
      <c r="A23" t="s">
        <v>10</v>
      </c>
      <c r="B23">
        <v>6</v>
      </c>
      <c r="C23" t="s">
        <v>8</v>
      </c>
      <c r="E23">
        <v>0.1963</v>
      </c>
      <c r="F23">
        <v>0.05</v>
      </c>
    </row>
    <row r="24" spans="1:9" x14ac:dyDescent="0.25">
      <c r="A24" t="s">
        <v>9</v>
      </c>
      <c r="B24">
        <v>9</v>
      </c>
      <c r="C24" t="s">
        <v>8</v>
      </c>
      <c r="E24">
        <v>0.44169999999999998</v>
      </c>
      <c r="F24">
        <v>0.17</v>
      </c>
    </row>
    <row r="25" spans="1:9" x14ac:dyDescent="0.25">
      <c r="A25" t="s">
        <v>11</v>
      </c>
      <c r="B25">
        <v>14</v>
      </c>
      <c r="C25">
        <v>1</v>
      </c>
      <c r="D25">
        <v>78</v>
      </c>
      <c r="E25">
        <v>1.0689</v>
      </c>
    </row>
    <row r="26" spans="1:9" x14ac:dyDescent="0.25">
      <c r="A26" t="s">
        <v>9</v>
      </c>
      <c r="B26">
        <v>14</v>
      </c>
      <c r="C26">
        <v>1.5</v>
      </c>
      <c r="D26">
        <v>105</v>
      </c>
      <c r="E26">
        <v>1.0689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C42A-0267-4ECB-8E6C-B9CC804D513F}">
  <dimension ref="A1:L27"/>
  <sheetViews>
    <sheetView topLeftCell="A6" workbookViewId="0">
      <selection activeCell="I18" sqref="I18"/>
    </sheetView>
  </sheetViews>
  <sheetFormatPr defaultRowHeight="15" x14ac:dyDescent="0.25"/>
  <sheetData>
    <row r="1" spans="1:12" x14ac:dyDescent="0.25">
      <c r="A1" t="s">
        <v>176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11</v>
      </c>
      <c r="B3">
        <v>22</v>
      </c>
      <c r="C3">
        <v>1.5</v>
      </c>
      <c r="D3">
        <v>290</v>
      </c>
      <c r="E3">
        <v>2.6396999999999999</v>
      </c>
      <c r="H3" t="s">
        <v>58</v>
      </c>
      <c r="J3">
        <f>D3+D10+D13+D18</f>
        <v>720</v>
      </c>
      <c r="L3" s="5">
        <f>J3*10</f>
        <v>7200</v>
      </c>
    </row>
    <row r="4" spans="1:12" x14ac:dyDescent="0.25">
      <c r="A4" t="s">
        <v>10</v>
      </c>
      <c r="B4">
        <v>6</v>
      </c>
      <c r="C4" t="s">
        <v>8</v>
      </c>
      <c r="E4">
        <v>0.1963</v>
      </c>
      <c r="F4">
        <v>0.05</v>
      </c>
      <c r="H4" t="s">
        <v>61</v>
      </c>
      <c r="J4">
        <f>D7+D9+D11</f>
        <v>283</v>
      </c>
      <c r="L4" s="5">
        <f>J4*10</f>
        <v>2830</v>
      </c>
    </row>
    <row r="5" spans="1:12" x14ac:dyDescent="0.25">
      <c r="A5" t="s">
        <v>10</v>
      </c>
      <c r="B5">
        <v>8</v>
      </c>
      <c r="C5" t="s">
        <v>8</v>
      </c>
      <c r="E5">
        <v>0.34899999999999998</v>
      </c>
      <c r="F5">
        <v>0.12</v>
      </c>
      <c r="H5" t="s">
        <v>182</v>
      </c>
      <c r="J5">
        <f>D8+D12</f>
        <v>90</v>
      </c>
      <c r="L5" s="5">
        <f>J5*10</f>
        <v>900</v>
      </c>
    </row>
    <row r="6" spans="1:12" x14ac:dyDescent="0.25">
      <c r="A6" t="s">
        <v>29</v>
      </c>
      <c r="B6">
        <v>9</v>
      </c>
      <c r="C6" t="s">
        <v>8</v>
      </c>
      <c r="E6">
        <v>0.44169999999999998</v>
      </c>
      <c r="F6">
        <v>0.17</v>
      </c>
      <c r="L6" s="5"/>
    </row>
    <row r="7" spans="1:12" x14ac:dyDescent="0.25">
      <c r="A7" t="s">
        <v>10</v>
      </c>
      <c r="B7">
        <v>11</v>
      </c>
      <c r="C7">
        <v>0.5</v>
      </c>
      <c r="D7">
        <v>23</v>
      </c>
      <c r="E7">
        <v>0.65990000000000004</v>
      </c>
      <c r="H7" t="s">
        <v>63</v>
      </c>
      <c r="J7">
        <f>F6+F15+F16+F21+F23</f>
        <v>0.44</v>
      </c>
      <c r="L7" s="5">
        <f>J7*10</f>
        <v>4.4000000000000004</v>
      </c>
    </row>
    <row r="8" spans="1:12" x14ac:dyDescent="0.25">
      <c r="A8" t="s">
        <v>29</v>
      </c>
      <c r="B8">
        <v>11</v>
      </c>
      <c r="C8">
        <v>0.5</v>
      </c>
      <c r="D8">
        <v>23</v>
      </c>
      <c r="E8">
        <v>0.65990000000000004</v>
      </c>
      <c r="H8" t="s">
        <v>62</v>
      </c>
      <c r="J8">
        <f>F4+F5+F14+F17+F19+F20+F22+F24+F25+F26+F27</f>
        <v>1.42</v>
      </c>
      <c r="L8" s="5">
        <f>J8*10</f>
        <v>14.2</v>
      </c>
    </row>
    <row r="9" spans="1:12" x14ac:dyDescent="0.25">
      <c r="A9" t="s">
        <v>10</v>
      </c>
      <c r="B9">
        <v>16</v>
      </c>
      <c r="C9">
        <v>1</v>
      </c>
      <c r="D9">
        <v>106</v>
      </c>
      <c r="E9">
        <v>1.3962000000000001</v>
      </c>
      <c r="L9" s="5"/>
    </row>
    <row r="10" spans="1:12" x14ac:dyDescent="0.25">
      <c r="A10" t="s">
        <v>11</v>
      </c>
      <c r="B10">
        <v>14</v>
      </c>
      <c r="C10">
        <v>1</v>
      </c>
      <c r="D10">
        <v>78</v>
      </c>
      <c r="E10">
        <v>1.0689</v>
      </c>
      <c r="H10" t="s">
        <v>46</v>
      </c>
      <c r="J10">
        <f>E3+E10+E13+E18+E21</f>
        <v>7.2701000000000002</v>
      </c>
      <c r="L10" s="5">
        <f>J10*10</f>
        <v>72.701000000000008</v>
      </c>
    </row>
    <row r="11" spans="1:12" x14ac:dyDescent="0.25">
      <c r="A11" t="s">
        <v>10</v>
      </c>
      <c r="B11">
        <v>19</v>
      </c>
      <c r="C11">
        <v>1</v>
      </c>
      <c r="D11">
        <v>154</v>
      </c>
      <c r="E11">
        <v>1.9690000000000001</v>
      </c>
      <c r="H11" t="s">
        <v>47</v>
      </c>
      <c r="J11">
        <f>E15+E16</f>
        <v>0.3926</v>
      </c>
      <c r="L11" s="5">
        <f>J11*10</f>
        <v>3.9260000000000002</v>
      </c>
    </row>
    <row r="12" spans="1:12" x14ac:dyDescent="0.25">
      <c r="A12" t="s">
        <v>29</v>
      </c>
      <c r="B12">
        <v>13</v>
      </c>
      <c r="C12">
        <v>1</v>
      </c>
      <c r="D12">
        <v>67</v>
      </c>
      <c r="E12">
        <v>0.92169999999999996</v>
      </c>
      <c r="H12" t="s">
        <v>45</v>
      </c>
      <c r="J12">
        <f>E4+E5+E7+E9+E11+E14+E17+E19+E20+E22+E24+E25+E26+E27</f>
        <v>8.164200000000001</v>
      </c>
      <c r="L12" s="5">
        <f>J12*10</f>
        <v>81.64200000000001</v>
      </c>
    </row>
    <row r="13" spans="1:12" x14ac:dyDescent="0.25">
      <c r="A13" t="s">
        <v>11</v>
      </c>
      <c r="B13">
        <v>16</v>
      </c>
      <c r="C13">
        <v>1.5</v>
      </c>
      <c r="D13">
        <v>143</v>
      </c>
      <c r="E13">
        <v>1.3962000000000001</v>
      </c>
      <c r="H13" t="s">
        <v>87</v>
      </c>
      <c r="J13">
        <f>E6+E8+E12+E23</f>
        <v>2.3723000000000001</v>
      </c>
      <c r="L13" s="5">
        <f>J13*10</f>
        <v>23.722999999999999</v>
      </c>
    </row>
    <row r="14" spans="1:12" x14ac:dyDescent="0.25">
      <c r="A14" t="s">
        <v>10</v>
      </c>
      <c r="B14">
        <v>7</v>
      </c>
      <c r="C14" t="s">
        <v>8</v>
      </c>
      <c r="E14">
        <v>0.26719999999999999</v>
      </c>
      <c r="F14">
        <v>0.08</v>
      </c>
    </row>
    <row r="15" spans="1:12" x14ac:dyDescent="0.25">
      <c r="A15" t="s">
        <v>9</v>
      </c>
      <c r="B15">
        <v>6</v>
      </c>
      <c r="C15" t="s">
        <v>8</v>
      </c>
      <c r="E15">
        <v>0.1963</v>
      </c>
      <c r="F15">
        <v>0.05</v>
      </c>
      <c r="H15" t="s">
        <v>228</v>
      </c>
    </row>
    <row r="16" spans="1:12" x14ac:dyDescent="0.25">
      <c r="A16" t="s">
        <v>9</v>
      </c>
      <c r="B16">
        <v>6</v>
      </c>
      <c r="C16" t="s">
        <v>8</v>
      </c>
      <c r="E16">
        <v>0.1963</v>
      </c>
      <c r="F16">
        <v>0.05</v>
      </c>
      <c r="H16" t="s">
        <v>11</v>
      </c>
      <c r="I16">
        <f>AVERAGE(B3,B10,B13,B18,B21)</f>
        <v>15.4</v>
      </c>
    </row>
    <row r="17" spans="1:9" x14ac:dyDescent="0.25">
      <c r="A17" t="s">
        <v>10</v>
      </c>
      <c r="B17">
        <v>7</v>
      </c>
      <c r="C17" t="s">
        <v>8</v>
      </c>
      <c r="E17">
        <v>0.26719999999999999</v>
      </c>
      <c r="F17">
        <v>0.08</v>
      </c>
      <c r="H17" t="s">
        <v>10</v>
      </c>
      <c r="I17">
        <f>AVERAGE(B4,B5,B7,B9,B11,B14,B17,B19,B20,B22,B24,B25,B26,B27)</f>
        <v>9.6428571428571423</v>
      </c>
    </row>
    <row r="18" spans="1:9" x14ac:dyDescent="0.25">
      <c r="A18" t="s">
        <v>11</v>
      </c>
      <c r="B18">
        <v>19</v>
      </c>
      <c r="C18">
        <v>1.5</v>
      </c>
      <c r="D18">
        <v>209</v>
      </c>
      <c r="E18">
        <v>1.9690000000000001</v>
      </c>
    </row>
    <row r="19" spans="1:9" x14ac:dyDescent="0.25">
      <c r="A19" t="s">
        <v>10</v>
      </c>
      <c r="B19">
        <v>10</v>
      </c>
      <c r="C19" t="s">
        <v>8</v>
      </c>
      <c r="E19">
        <v>0.5454</v>
      </c>
      <c r="F19">
        <v>0.21</v>
      </c>
    </row>
    <row r="20" spans="1:9" x14ac:dyDescent="0.25">
      <c r="A20" t="s">
        <v>10</v>
      </c>
      <c r="B20">
        <v>7</v>
      </c>
      <c r="C20" t="s">
        <v>8</v>
      </c>
      <c r="E20">
        <v>0.26719999999999999</v>
      </c>
      <c r="F20">
        <v>0.08</v>
      </c>
    </row>
    <row r="21" spans="1:9" x14ac:dyDescent="0.25">
      <c r="A21" t="s">
        <v>11</v>
      </c>
      <c r="B21">
        <v>6</v>
      </c>
      <c r="C21" t="s">
        <v>8</v>
      </c>
      <c r="E21">
        <v>0.1963</v>
      </c>
      <c r="F21">
        <v>0.05</v>
      </c>
    </row>
    <row r="22" spans="1:9" x14ac:dyDescent="0.25">
      <c r="A22" t="s">
        <v>10</v>
      </c>
      <c r="B22">
        <v>8</v>
      </c>
      <c r="C22" t="s">
        <v>8</v>
      </c>
      <c r="E22">
        <v>0.34899999999999998</v>
      </c>
      <c r="F22">
        <v>0.12</v>
      </c>
    </row>
    <row r="23" spans="1:9" x14ac:dyDescent="0.25">
      <c r="A23" t="s">
        <v>29</v>
      </c>
      <c r="B23">
        <v>8</v>
      </c>
      <c r="C23" t="s">
        <v>8</v>
      </c>
      <c r="E23">
        <v>0.34899999999999998</v>
      </c>
      <c r="F23">
        <v>0.12</v>
      </c>
    </row>
    <row r="24" spans="1:9" x14ac:dyDescent="0.25">
      <c r="A24" t="s">
        <v>10</v>
      </c>
      <c r="B24">
        <v>13</v>
      </c>
      <c r="C24" t="s">
        <v>8</v>
      </c>
      <c r="E24">
        <v>0.92169999999999996</v>
      </c>
      <c r="F24">
        <v>0.35</v>
      </c>
    </row>
    <row r="25" spans="1:9" x14ac:dyDescent="0.25">
      <c r="A25" t="s">
        <v>10</v>
      </c>
      <c r="B25">
        <v>9</v>
      </c>
      <c r="C25" t="s">
        <v>8</v>
      </c>
      <c r="E25">
        <v>0.44169999999999998</v>
      </c>
      <c r="F25">
        <v>0.17</v>
      </c>
    </row>
    <row r="26" spans="1:9" x14ac:dyDescent="0.25">
      <c r="A26" t="s">
        <v>10</v>
      </c>
      <c r="B26">
        <v>7</v>
      </c>
      <c r="C26" t="s">
        <v>8</v>
      </c>
      <c r="E26">
        <v>0.26719999999999999</v>
      </c>
      <c r="F26">
        <v>0.08</v>
      </c>
    </row>
    <row r="27" spans="1:9" x14ac:dyDescent="0.25">
      <c r="A27" t="s">
        <v>10</v>
      </c>
      <c r="B27">
        <v>7</v>
      </c>
      <c r="C27" t="s">
        <v>8</v>
      </c>
      <c r="E27">
        <v>0.26719999999999999</v>
      </c>
      <c r="F27">
        <v>0.08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86072-063D-4B28-8BE8-3F4DE4B2045E}">
  <dimension ref="A1:L29"/>
  <sheetViews>
    <sheetView topLeftCell="A13" workbookViewId="0">
      <selection activeCell="I20" sqref="I20"/>
    </sheetView>
  </sheetViews>
  <sheetFormatPr defaultRowHeight="15" x14ac:dyDescent="0.25"/>
  <sheetData>
    <row r="1" spans="1:12" x14ac:dyDescent="0.25">
      <c r="A1" t="s">
        <v>177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10</v>
      </c>
      <c r="C3" t="s">
        <v>8</v>
      </c>
      <c r="E3">
        <v>0.5454</v>
      </c>
      <c r="F3">
        <v>0.21</v>
      </c>
      <c r="H3" t="s">
        <v>179</v>
      </c>
      <c r="J3">
        <f>D9</f>
        <v>219</v>
      </c>
      <c r="L3" s="5">
        <f>J3*10</f>
        <v>2190</v>
      </c>
    </row>
    <row r="4" spans="1:12" x14ac:dyDescent="0.25">
      <c r="A4" t="s">
        <v>9</v>
      </c>
      <c r="B4">
        <v>11</v>
      </c>
      <c r="C4">
        <v>0.5</v>
      </c>
      <c r="D4">
        <v>23</v>
      </c>
      <c r="E4">
        <v>0.65990000000000004</v>
      </c>
      <c r="H4" t="s">
        <v>61</v>
      </c>
      <c r="J4">
        <f>D16+D20</f>
        <v>105</v>
      </c>
      <c r="L4" s="5">
        <f>J4*10</f>
        <v>1050</v>
      </c>
    </row>
    <row r="5" spans="1:12" x14ac:dyDescent="0.25">
      <c r="A5" t="s">
        <v>9</v>
      </c>
      <c r="B5">
        <v>10</v>
      </c>
      <c r="C5" t="s">
        <v>8</v>
      </c>
      <c r="E5">
        <v>0.5454</v>
      </c>
      <c r="F5">
        <v>0.21</v>
      </c>
      <c r="H5" t="s">
        <v>58</v>
      </c>
      <c r="J5">
        <f>D8+D14</f>
        <v>79</v>
      </c>
      <c r="L5" s="5">
        <f>J5*10</f>
        <v>790</v>
      </c>
    </row>
    <row r="6" spans="1:12" x14ac:dyDescent="0.25">
      <c r="A6" t="s">
        <v>10</v>
      </c>
      <c r="B6">
        <v>8</v>
      </c>
      <c r="C6" t="s">
        <v>8</v>
      </c>
      <c r="E6">
        <v>0.34899999999999998</v>
      </c>
      <c r="F6">
        <v>0.12</v>
      </c>
      <c r="H6" t="s">
        <v>184</v>
      </c>
      <c r="J6">
        <f>D4+D12+D22</f>
        <v>494</v>
      </c>
      <c r="L6" s="5">
        <f>J6*10</f>
        <v>4940</v>
      </c>
    </row>
    <row r="7" spans="1:12" x14ac:dyDescent="0.25">
      <c r="A7" t="s">
        <v>10</v>
      </c>
      <c r="B7">
        <v>9</v>
      </c>
      <c r="C7" t="s">
        <v>8</v>
      </c>
      <c r="E7">
        <v>0.44169999999999998</v>
      </c>
      <c r="F7">
        <v>0.17</v>
      </c>
      <c r="L7" s="5"/>
    </row>
    <row r="8" spans="1:12" x14ac:dyDescent="0.25">
      <c r="A8" t="s">
        <v>11</v>
      </c>
      <c r="B8">
        <v>11</v>
      </c>
      <c r="C8">
        <v>0.5</v>
      </c>
      <c r="D8">
        <v>23</v>
      </c>
      <c r="E8">
        <v>0.65990000000000004</v>
      </c>
      <c r="H8" t="s">
        <v>62</v>
      </c>
      <c r="J8">
        <f>F3+F6+F7+F10+F11+F13+F15+F18+F19+F23+F24+F26+F29</f>
        <v>2.21</v>
      </c>
      <c r="L8" s="5">
        <f>J8*10</f>
        <v>22.1</v>
      </c>
    </row>
    <row r="9" spans="1:12" x14ac:dyDescent="0.25">
      <c r="A9" t="s">
        <v>7</v>
      </c>
      <c r="B9">
        <v>17</v>
      </c>
      <c r="C9">
        <v>2</v>
      </c>
      <c r="D9">
        <v>219</v>
      </c>
      <c r="E9">
        <v>1.5762</v>
      </c>
      <c r="H9" t="s">
        <v>55</v>
      </c>
      <c r="J9">
        <f>F5+F17+F21+F25+F27+F28</f>
        <v>1.3</v>
      </c>
      <c r="L9" s="5">
        <f>J9*10</f>
        <v>13</v>
      </c>
    </row>
    <row r="10" spans="1:12" x14ac:dyDescent="0.25">
      <c r="A10" t="s">
        <v>10</v>
      </c>
      <c r="B10">
        <v>11</v>
      </c>
      <c r="C10" t="s">
        <v>8</v>
      </c>
      <c r="E10">
        <v>0.65990000000000004</v>
      </c>
      <c r="F10">
        <v>0.25</v>
      </c>
      <c r="L10" s="5"/>
    </row>
    <row r="11" spans="1:12" x14ac:dyDescent="0.25">
      <c r="A11" t="s">
        <v>10</v>
      </c>
      <c r="B11">
        <v>7</v>
      </c>
      <c r="C11" t="s">
        <v>8</v>
      </c>
      <c r="E11">
        <v>0.26719999999999999</v>
      </c>
      <c r="F11">
        <v>0.08</v>
      </c>
      <c r="H11" t="s">
        <v>81</v>
      </c>
      <c r="J11">
        <f>E9</f>
        <v>1.5762</v>
      </c>
      <c r="L11" s="5">
        <f>J11*10</f>
        <v>15.762</v>
      </c>
    </row>
    <row r="12" spans="1:12" x14ac:dyDescent="0.25">
      <c r="A12" t="s">
        <v>9</v>
      </c>
      <c r="B12">
        <v>11</v>
      </c>
      <c r="C12">
        <v>0.5</v>
      </c>
      <c r="D12">
        <v>23</v>
      </c>
      <c r="E12">
        <v>0.65990000000000004</v>
      </c>
      <c r="H12" t="s">
        <v>45</v>
      </c>
      <c r="J12">
        <f>E3+E6+E7+E10+E11+E13+E15+E16+E18+E19+E20+E23+E24+E26+E29</f>
        <v>7.8640000000000008</v>
      </c>
      <c r="L12" s="5">
        <f>J12*10</f>
        <v>78.640000000000015</v>
      </c>
    </row>
    <row r="13" spans="1:12" x14ac:dyDescent="0.25">
      <c r="A13" t="s">
        <v>10</v>
      </c>
      <c r="B13">
        <v>11</v>
      </c>
      <c r="C13" t="s">
        <v>8</v>
      </c>
      <c r="E13">
        <v>0.65990000000000004</v>
      </c>
      <c r="F13">
        <v>0.25</v>
      </c>
      <c r="H13" t="s">
        <v>46</v>
      </c>
      <c r="J13">
        <f>E8+E14</f>
        <v>1.4452</v>
      </c>
      <c r="L13" s="5">
        <f>J13*10</f>
        <v>14.452</v>
      </c>
    </row>
    <row r="14" spans="1:12" x14ac:dyDescent="0.25">
      <c r="A14" t="s">
        <v>11</v>
      </c>
      <c r="B14">
        <v>12</v>
      </c>
      <c r="C14">
        <v>1</v>
      </c>
      <c r="D14">
        <v>56</v>
      </c>
      <c r="E14">
        <v>0.7853</v>
      </c>
      <c r="H14" t="s">
        <v>47</v>
      </c>
      <c r="J14">
        <f>E4+E5+E12+E17+E21+E22+E25+E27+E28</f>
        <v>8.7971000000000004</v>
      </c>
      <c r="L14" s="5">
        <f>J14*10</f>
        <v>87.971000000000004</v>
      </c>
    </row>
    <row r="15" spans="1:12" x14ac:dyDescent="0.25">
      <c r="A15" t="s">
        <v>10</v>
      </c>
      <c r="B15">
        <v>10</v>
      </c>
      <c r="C15" t="s">
        <v>8</v>
      </c>
      <c r="E15">
        <v>0.5454</v>
      </c>
      <c r="F15">
        <v>0.21</v>
      </c>
    </row>
    <row r="16" spans="1:12" x14ac:dyDescent="0.25">
      <c r="A16" t="s">
        <v>10</v>
      </c>
      <c r="B16">
        <v>12</v>
      </c>
      <c r="C16">
        <v>0.5</v>
      </c>
      <c r="D16">
        <v>27</v>
      </c>
      <c r="E16">
        <v>0.7853</v>
      </c>
      <c r="H16" t="s">
        <v>228</v>
      </c>
    </row>
    <row r="17" spans="1:9" x14ac:dyDescent="0.25">
      <c r="A17" t="s">
        <v>9</v>
      </c>
      <c r="B17">
        <v>15</v>
      </c>
      <c r="C17" t="s">
        <v>8</v>
      </c>
      <c r="E17">
        <v>1.2271000000000001</v>
      </c>
      <c r="F17">
        <v>0.45</v>
      </c>
      <c r="H17" t="s">
        <v>7</v>
      </c>
      <c r="I17">
        <f>AVERAGE(B9)</f>
        <v>17</v>
      </c>
    </row>
    <row r="18" spans="1:9" x14ac:dyDescent="0.25">
      <c r="A18" t="s">
        <v>10</v>
      </c>
      <c r="B18">
        <v>9</v>
      </c>
      <c r="C18" t="s">
        <v>8</v>
      </c>
      <c r="E18">
        <v>0.44169999999999998</v>
      </c>
      <c r="F18">
        <v>0.17</v>
      </c>
      <c r="H18" t="s">
        <v>10</v>
      </c>
      <c r="I18">
        <f>AVERAGE(B3,B6,B7,B10,B11,B13,B15,B16,B18,B19,B20,B23,B24,B26,B29)</f>
        <v>9.6</v>
      </c>
    </row>
    <row r="19" spans="1:9" x14ac:dyDescent="0.25">
      <c r="A19" t="s">
        <v>10</v>
      </c>
      <c r="B19">
        <v>6</v>
      </c>
      <c r="C19" t="s">
        <v>8</v>
      </c>
      <c r="E19">
        <v>0.1963</v>
      </c>
      <c r="F19">
        <v>0.05</v>
      </c>
      <c r="H19" t="s">
        <v>9</v>
      </c>
      <c r="I19">
        <f>AVERAGE(B4,B5,B12,B17,B21,B22,B25,B27,B28)</f>
        <v>12.111111111111111</v>
      </c>
    </row>
    <row r="20" spans="1:9" x14ac:dyDescent="0.25">
      <c r="A20" t="s">
        <v>10</v>
      </c>
      <c r="B20">
        <v>14</v>
      </c>
      <c r="C20">
        <v>1</v>
      </c>
      <c r="D20">
        <v>78</v>
      </c>
      <c r="E20">
        <v>1.0689</v>
      </c>
    </row>
    <row r="21" spans="1:9" x14ac:dyDescent="0.25">
      <c r="A21" t="s">
        <v>9</v>
      </c>
      <c r="B21">
        <v>6</v>
      </c>
      <c r="C21" t="s">
        <v>8</v>
      </c>
      <c r="E21">
        <v>0.1963</v>
      </c>
      <c r="F21">
        <v>0.05</v>
      </c>
    </row>
    <row r="22" spans="1:9" x14ac:dyDescent="0.25">
      <c r="A22" t="s">
        <v>9</v>
      </c>
      <c r="B22">
        <v>27</v>
      </c>
      <c r="C22">
        <v>1.5</v>
      </c>
      <c r="D22">
        <v>448</v>
      </c>
      <c r="E22">
        <v>3.976</v>
      </c>
    </row>
    <row r="23" spans="1:9" x14ac:dyDescent="0.25">
      <c r="A23" t="s">
        <v>10</v>
      </c>
      <c r="B23">
        <v>11</v>
      </c>
      <c r="C23" t="s">
        <v>8</v>
      </c>
      <c r="E23">
        <v>0.65990000000000004</v>
      </c>
      <c r="F23">
        <v>0.25</v>
      </c>
    </row>
    <row r="24" spans="1:9" x14ac:dyDescent="0.25">
      <c r="A24" t="s">
        <v>10</v>
      </c>
      <c r="B24">
        <v>8</v>
      </c>
      <c r="C24" t="s">
        <v>8</v>
      </c>
      <c r="E24">
        <v>0.34899999999999998</v>
      </c>
      <c r="F24">
        <v>0.12</v>
      </c>
    </row>
    <row r="25" spans="1:9" x14ac:dyDescent="0.25">
      <c r="A25" t="s">
        <v>9</v>
      </c>
      <c r="B25">
        <v>10</v>
      </c>
      <c r="C25" t="s">
        <v>8</v>
      </c>
      <c r="E25">
        <v>0.5454</v>
      </c>
      <c r="F25">
        <v>0.21</v>
      </c>
    </row>
    <row r="26" spans="1:9" x14ac:dyDescent="0.25">
      <c r="A26" t="s">
        <v>10</v>
      </c>
      <c r="B26">
        <v>8</v>
      </c>
      <c r="C26" t="s">
        <v>8</v>
      </c>
      <c r="E26">
        <v>0.34899999999999998</v>
      </c>
      <c r="F26">
        <v>0.12</v>
      </c>
    </row>
    <row r="27" spans="1:9" x14ac:dyDescent="0.25">
      <c r="A27" t="s">
        <v>9</v>
      </c>
      <c r="B27">
        <v>10</v>
      </c>
      <c r="C27" t="s">
        <v>8</v>
      </c>
      <c r="E27">
        <v>0.5454</v>
      </c>
      <c r="F27">
        <v>0.21</v>
      </c>
    </row>
    <row r="28" spans="1:9" x14ac:dyDescent="0.25">
      <c r="A28" t="s">
        <v>9</v>
      </c>
      <c r="B28">
        <v>9</v>
      </c>
      <c r="C28" t="s">
        <v>8</v>
      </c>
      <c r="E28">
        <v>0.44169999999999998</v>
      </c>
      <c r="F28">
        <v>0.17</v>
      </c>
    </row>
    <row r="29" spans="1:9" x14ac:dyDescent="0.25">
      <c r="A29" t="s">
        <v>10</v>
      </c>
      <c r="B29">
        <v>10</v>
      </c>
      <c r="C29" t="s">
        <v>8</v>
      </c>
      <c r="E29">
        <v>0.5454</v>
      </c>
      <c r="F29">
        <v>0.21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DA2D-9434-489D-AE09-C9541E38DE19}">
  <dimension ref="A1:L20"/>
  <sheetViews>
    <sheetView workbookViewId="0">
      <selection activeCell="I19" sqref="I19"/>
    </sheetView>
  </sheetViews>
  <sheetFormatPr defaultRowHeight="15" x14ac:dyDescent="0.25"/>
  <sheetData>
    <row r="1" spans="1:12" x14ac:dyDescent="0.25">
      <c r="A1" t="s">
        <v>178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158</v>
      </c>
      <c r="B3">
        <v>8</v>
      </c>
      <c r="C3" t="s">
        <v>8</v>
      </c>
      <c r="E3">
        <v>0.34899999999999998</v>
      </c>
      <c r="F3">
        <v>0.12</v>
      </c>
      <c r="H3" t="s">
        <v>179</v>
      </c>
      <c r="J3">
        <f>D19</f>
        <v>315</v>
      </c>
      <c r="L3" s="5">
        <f>J3*10</f>
        <v>3150</v>
      </c>
    </row>
    <row r="4" spans="1:12" x14ac:dyDescent="0.25">
      <c r="A4" t="s">
        <v>158</v>
      </c>
      <c r="B4">
        <v>7</v>
      </c>
      <c r="C4" t="s">
        <v>8</v>
      </c>
      <c r="E4">
        <v>0.26719999999999999</v>
      </c>
      <c r="F4">
        <v>0.08</v>
      </c>
      <c r="H4" t="s">
        <v>58</v>
      </c>
      <c r="J4">
        <f>D5+D6+D8+D11+D13</f>
        <v>722</v>
      </c>
      <c r="L4" s="5">
        <f>J4*10</f>
        <v>7220</v>
      </c>
    </row>
    <row r="5" spans="1:12" x14ac:dyDescent="0.25">
      <c r="A5" t="s">
        <v>11</v>
      </c>
      <c r="B5">
        <v>22</v>
      </c>
      <c r="C5">
        <v>1</v>
      </c>
      <c r="D5">
        <v>191</v>
      </c>
      <c r="E5">
        <v>2.6396999999999999</v>
      </c>
      <c r="L5" s="5"/>
    </row>
    <row r="6" spans="1:12" x14ac:dyDescent="0.25">
      <c r="A6" t="s">
        <v>11</v>
      </c>
      <c r="B6">
        <v>17</v>
      </c>
      <c r="C6">
        <v>1</v>
      </c>
      <c r="D6">
        <v>121</v>
      </c>
      <c r="E6">
        <v>1.5762</v>
      </c>
      <c r="H6" t="s">
        <v>62</v>
      </c>
      <c r="J6">
        <f>F10+F12+F14+F15+F17+F20</f>
        <v>0.68</v>
      </c>
      <c r="L6" s="5">
        <f>J6*10</f>
        <v>6.8000000000000007</v>
      </c>
    </row>
    <row r="7" spans="1:12" x14ac:dyDescent="0.25">
      <c r="A7" t="s">
        <v>9</v>
      </c>
      <c r="B7">
        <v>9</v>
      </c>
      <c r="C7" t="s">
        <v>8</v>
      </c>
      <c r="E7">
        <v>0.44169999999999998</v>
      </c>
      <c r="F7">
        <v>0.17</v>
      </c>
      <c r="H7" t="s">
        <v>63</v>
      </c>
      <c r="J7">
        <f>F3+F4+F7+F9+F16+F18</f>
        <v>0.52</v>
      </c>
      <c r="L7" s="5">
        <f>J7*10</f>
        <v>5.2</v>
      </c>
    </row>
    <row r="8" spans="1:12" x14ac:dyDescent="0.25">
      <c r="A8" t="s">
        <v>11</v>
      </c>
      <c r="B8">
        <v>16</v>
      </c>
      <c r="C8">
        <v>1.5</v>
      </c>
      <c r="D8">
        <v>143</v>
      </c>
      <c r="E8">
        <v>1.3962000000000001</v>
      </c>
      <c r="L8" s="5"/>
    </row>
    <row r="9" spans="1:12" x14ac:dyDescent="0.25">
      <c r="A9" t="s">
        <v>9</v>
      </c>
      <c r="B9">
        <v>6</v>
      </c>
      <c r="C9" t="s">
        <v>8</v>
      </c>
      <c r="E9">
        <v>0.1963</v>
      </c>
      <c r="F9">
        <v>0.05</v>
      </c>
      <c r="H9" t="s">
        <v>81</v>
      </c>
      <c r="J9">
        <f>E19</f>
        <v>3.6869999999999998</v>
      </c>
      <c r="L9" s="5">
        <f>J9*10</f>
        <v>36.869999999999997</v>
      </c>
    </row>
    <row r="10" spans="1:12" x14ac:dyDescent="0.25">
      <c r="A10" t="s">
        <v>10</v>
      </c>
      <c r="B10">
        <v>8</v>
      </c>
      <c r="C10" t="s">
        <v>8</v>
      </c>
      <c r="E10">
        <v>0.34899999999999998</v>
      </c>
      <c r="F10">
        <v>0.12</v>
      </c>
      <c r="H10" t="s">
        <v>46</v>
      </c>
      <c r="J10">
        <f>E5+E6+E8+E11+E13</f>
        <v>8.2354000000000003</v>
      </c>
      <c r="L10" s="5">
        <f>J10*10</f>
        <v>82.353999999999999</v>
      </c>
    </row>
    <row r="11" spans="1:12" x14ac:dyDescent="0.25">
      <c r="A11" t="s">
        <v>11</v>
      </c>
      <c r="B11">
        <v>16</v>
      </c>
      <c r="C11">
        <v>1.5</v>
      </c>
      <c r="D11">
        <v>143</v>
      </c>
      <c r="E11">
        <v>1.3962000000000001</v>
      </c>
      <c r="H11" t="s">
        <v>47</v>
      </c>
      <c r="J11">
        <f>E7+E9+E16+E18</f>
        <v>1.0306</v>
      </c>
      <c r="L11" s="5">
        <f>J11*10</f>
        <v>10.305999999999999</v>
      </c>
    </row>
    <row r="12" spans="1:12" x14ac:dyDescent="0.25">
      <c r="A12" t="s">
        <v>10</v>
      </c>
      <c r="B12">
        <v>7</v>
      </c>
      <c r="C12" t="s">
        <v>8</v>
      </c>
      <c r="E12">
        <v>0.26719999999999999</v>
      </c>
      <c r="F12">
        <v>0.08</v>
      </c>
      <c r="H12" t="s">
        <v>164</v>
      </c>
      <c r="J12">
        <f>E3+E4</f>
        <v>0.61619999999999997</v>
      </c>
      <c r="L12" s="5">
        <f>J12*10</f>
        <v>6.1619999999999999</v>
      </c>
    </row>
    <row r="13" spans="1:12" x14ac:dyDescent="0.25">
      <c r="A13" t="s">
        <v>11</v>
      </c>
      <c r="B13">
        <v>15</v>
      </c>
      <c r="C13">
        <v>1.5</v>
      </c>
      <c r="D13">
        <v>124</v>
      </c>
      <c r="E13">
        <v>1.2271000000000001</v>
      </c>
      <c r="H13" t="s">
        <v>45</v>
      </c>
      <c r="J13">
        <f>E10+E12+E14+E15+E17+E20</f>
        <v>1.9958999999999998</v>
      </c>
      <c r="L13" s="5">
        <f>J13*10</f>
        <v>19.958999999999996</v>
      </c>
    </row>
    <row r="14" spans="1:12" x14ac:dyDescent="0.25">
      <c r="A14" t="s">
        <v>10</v>
      </c>
      <c r="B14">
        <v>9</v>
      </c>
      <c r="C14" t="s">
        <v>8</v>
      </c>
      <c r="E14">
        <v>0.44169999999999998</v>
      </c>
      <c r="F14">
        <v>0.17</v>
      </c>
    </row>
    <row r="15" spans="1:12" x14ac:dyDescent="0.25">
      <c r="A15" t="s">
        <v>10</v>
      </c>
      <c r="B15">
        <v>10</v>
      </c>
      <c r="C15" t="s">
        <v>8</v>
      </c>
      <c r="E15">
        <v>0.5454</v>
      </c>
      <c r="F15">
        <v>0.21</v>
      </c>
      <c r="H15" t="s">
        <v>228</v>
      </c>
    </row>
    <row r="16" spans="1:12" x14ac:dyDescent="0.25">
      <c r="A16" t="s">
        <v>9</v>
      </c>
      <c r="B16">
        <v>6</v>
      </c>
      <c r="C16" t="s">
        <v>8</v>
      </c>
      <c r="E16">
        <v>0.1963</v>
      </c>
      <c r="F16">
        <v>0.05</v>
      </c>
      <c r="H16" t="s">
        <v>7</v>
      </c>
      <c r="I16">
        <f>AVERAGE(B19)</f>
        <v>26</v>
      </c>
    </row>
    <row r="17" spans="1:9" x14ac:dyDescent="0.25">
      <c r="A17" t="s">
        <v>10</v>
      </c>
      <c r="B17">
        <v>6</v>
      </c>
      <c r="C17" t="s">
        <v>8</v>
      </c>
      <c r="E17">
        <v>0.1963</v>
      </c>
      <c r="F17">
        <v>0.05</v>
      </c>
      <c r="H17" t="s">
        <v>11</v>
      </c>
      <c r="I17">
        <f>AVERAGE(B5,B6,B8,B11,B13)</f>
        <v>17.2</v>
      </c>
    </row>
    <row r="18" spans="1:9" x14ac:dyDescent="0.25">
      <c r="A18" t="s">
        <v>9</v>
      </c>
      <c r="B18">
        <v>6</v>
      </c>
      <c r="C18" t="s">
        <v>8</v>
      </c>
      <c r="E18">
        <v>0.1963</v>
      </c>
      <c r="F18">
        <v>0.05</v>
      </c>
      <c r="H18" t="s">
        <v>10</v>
      </c>
      <c r="I18">
        <f>AVERAGE(B10,B14,B12,B15,B17,B20)</f>
        <v>7.666666666666667</v>
      </c>
    </row>
    <row r="19" spans="1:9" x14ac:dyDescent="0.25">
      <c r="A19" t="s">
        <v>7</v>
      </c>
      <c r="B19">
        <v>26</v>
      </c>
      <c r="C19">
        <v>1</v>
      </c>
      <c r="D19">
        <v>315</v>
      </c>
      <c r="E19">
        <v>3.6869999999999998</v>
      </c>
    </row>
    <row r="20" spans="1:9" x14ac:dyDescent="0.25">
      <c r="A20" t="s">
        <v>10</v>
      </c>
      <c r="B20">
        <v>6</v>
      </c>
      <c r="C20" t="s">
        <v>8</v>
      </c>
      <c r="E20">
        <v>0.1963</v>
      </c>
      <c r="F20">
        <v>0.05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97EB-E35C-4C21-819C-CD2E1D67F193}">
  <dimension ref="A1:L28"/>
  <sheetViews>
    <sheetView topLeftCell="A3" workbookViewId="0">
      <selection activeCell="K20" sqref="K20"/>
    </sheetView>
  </sheetViews>
  <sheetFormatPr defaultRowHeight="15" x14ac:dyDescent="0.25"/>
  <sheetData>
    <row r="1" spans="1:12" x14ac:dyDescent="0.25">
      <c r="A1" t="s">
        <v>185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183</v>
      </c>
      <c r="L2" t="s">
        <v>165</v>
      </c>
    </row>
    <row r="3" spans="1:12" x14ac:dyDescent="0.25">
      <c r="A3" t="s">
        <v>29</v>
      </c>
      <c r="B3">
        <v>7</v>
      </c>
      <c r="C3" t="s">
        <v>8</v>
      </c>
      <c r="E3">
        <v>0.26719999999999999</v>
      </c>
      <c r="F3">
        <v>0.08</v>
      </c>
      <c r="H3" t="s">
        <v>179</v>
      </c>
      <c r="J3">
        <f>D8</f>
        <v>281</v>
      </c>
      <c r="L3" s="5">
        <f>J3*10</f>
        <v>2810</v>
      </c>
    </row>
    <row r="4" spans="1:12" x14ac:dyDescent="0.25">
      <c r="A4" t="s">
        <v>9</v>
      </c>
      <c r="B4">
        <v>7</v>
      </c>
      <c r="C4" t="s">
        <v>8</v>
      </c>
      <c r="E4">
        <v>0.26719999999999999</v>
      </c>
      <c r="F4">
        <v>0.08</v>
      </c>
      <c r="H4" t="s">
        <v>61</v>
      </c>
      <c r="J4">
        <f>D12+D13+D23+D28</f>
        <v>315</v>
      </c>
      <c r="L4" s="5">
        <f>J4*10</f>
        <v>3150</v>
      </c>
    </row>
    <row r="5" spans="1:12" x14ac:dyDescent="0.25">
      <c r="A5" t="s">
        <v>9</v>
      </c>
      <c r="B5">
        <v>6</v>
      </c>
      <c r="C5" t="s">
        <v>8</v>
      </c>
      <c r="E5">
        <v>0.1963</v>
      </c>
      <c r="F5">
        <v>0.05</v>
      </c>
      <c r="H5" t="s">
        <v>58</v>
      </c>
      <c r="J5">
        <f>D10+D18</f>
        <v>274</v>
      </c>
      <c r="L5" s="5">
        <f>J5*10</f>
        <v>2740</v>
      </c>
    </row>
    <row r="6" spans="1:12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H6" t="s">
        <v>201</v>
      </c>
      <c r="J6">
        <f>D20</f>
        <v>33</v>
      </c>
      <c r="L6" s="5">
        <f>J6*10</f>
        <v>330</v>
      </c>
    </row>
    <row r="7" spans="1:12" x14ac:dyDescent="0.25">
      <c r="A7" t="s">
        <v>11</v>
      </c>
      <c r="B7">
        <v>6</v>
      </c>
      <c r="C7" t="s">
        <v>8</v>
      </c>
      <c r="E7">
        <v>0.1963</v>
      </c>
      <c r="F7">
        <v>0.05</v>
      </c>
      <c r="L7" s="5"/>
    </row>
    <row r="8" spans="1:12" x14ac:dyDescent="0.25">
      <c r="A8" t="s">
        <v>7</v>
      </c>
      <c r="B8">
        <v>19</v>
      </c>
      <c r="C8">
        <v>2</v>
      </c>
      <c r="D8">
        <v>281</v>
      </c>
      <c r="E8">
        <v>1.9690000000000001</v>
      </c>
      <c r="H8" t="s">
        <v>62</v>
      </c>
      <c r="J8">
        <f>F6+F9+F11+F16+F17+F24+F27</f>
        <v>0.83</v>
      </c>
      <c r="L8" s="5">
        <f>J8*10</f>
        <v>8.2999999999999989</v>
      </c>
    </row>
    <row r="9" spans="1:12" x14ac:dyDescent="0.25">
      <c r="A9" t="s">
        <v>10</v>
      </c>
      <c r="B9">
        <v>9</v>
      </c>
      <c r="C9" t="s">
        <v>8</v>
      </c>
      <c r="E9">
        <v>0.44169999999999998</v>
      </c>
      <c r="F9">
        <v>0.17</v>
      </c>
      <c r="H9" t="s">
        <v>63</v>
      </c>
      <c r="J9">
        <f>F3+F4+F5+F7+F14+F15+F19+F21+F22+F25+F26</f>
        <v>1.68</v>
      </c>
      <c r="L9" s="5">
        <f>J9*10</f>
        <v>16.8</v>
      </c>
    </row>
    <row r="10" spans="1:12" x14ac:dyDescent="0.25">
      <c r="A10" t="s">
        <v>11</v>
      </c>
      <c r="B10">
        <v>13</v>
      </c>
      <c r="C10">
        <v>1.5</v>
      </c>
      <c r="D10">
        <v>90</v>
      </c>
      <c r="E10">
        <v>0.92169999999999996</v>
      </c>
      <c r="L10" s="5"/>
    </row>
    <row r="11" spans="1:12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81</v>
      </c>
      <c r="J11">
        <f>E8</f>
        <v>1.9690000000000001</v>
      </c>
      <c r="L11" s="5">
        <f t="shared" ref="L11:L16" si="0">J11*10</f>
        <v>19.690000000000001</v>
      </c>
    </row>
    <row r="12" spans="1:12" x14ac:dyDescent="0.25">
      <c r="A12" t="s">
        <v>10</v>
      </c>
      <c r="B12">
        <v>11</v>
      </c>
      <c r="C12">
        <v>0.5</v>
      </c>
      <c r="D12">
        <v>23</v>
      </c>
      <c r="E12">
        <v>0.65990000000000004</v>
      </c>
      <c r="H12" t="s">
        <v>45</v>
      </c>
      <c r="J12">
        <f>E6+E9+E11+E12+E13+E16+E17+E23+E24+E27+E28</f>
        <v>6.6153000000000004</v>
      </c>
      <c r="L12" s="5">
        <f t="shared" si="0"/>
        <v>66.153000000000006</v>
      </c>
    </row>
    <row r="13" spans="1:12" x14ac:dyDescent="0.25">
      <c r="A13" t="s">
        <v>10</v>
      </c>
      <c r="B13">
        <v>12</v>
      </c>
      <c r="C13">
        <v>1</v>
      </c>
      <c r="D13">
        <v>56</v>
      </c>
      <c r="E13">
        <v>0.7853</v>
      </c>
      <c r="H13" t="s">
        <v>46</v>
      </c>
      <c r="J13">
        <f>E7+E10+E18+E19</f>
        <v>3.4303999999999997</v>
      </c>
      <c r="L13" s="5">
        <f t="shared" si="0"/>
        <v>34.303999999999995</v>
      </c>
    </row>
    <row r="14" spans="1:12" x14ac:dyDescent="0.25">
      <c r="A14" t="s">
        <v>29</v>
      </c>
      <c r="B14">
        <v>7</v>
      </c>
      <c r="C14" t="s">
        <v>8</v>
      </c>
      <c r="E14">
        <v>0.26719999999999999</v>
      </c>
      <c r="F14">
        <v>0.08</v>
      </c>
      <c r="H14" t="s">
        <v>117</v>
      </c>
      <c r="J14">
        <f>E20</f>
        <v>0.92169999999999996</v>
      </c>
      <c r="L14" s="5">
        <f t="shared" si="0"/>
        <v>9.2169999999999987</v>
      </c>
    </row>
    <row r="15" spans="1:12" x14ac:dyDescent="0.25">
      <c r="A15" t="s">
        <v>79</v>
      </c>
      <c r="B15">
        <v>15</v>
      </c>
      <c r="C15" t="s">
        <v>8</v>
      </c>
      <c r="E15">
        <v>1.2271000000000001</v>
      </c>
      <c r="F15">
        <v>0.45</v>
      </c>
      <c r="H15" t="s">
        <v>47</v>
      </c>
      <c r="J15">
        <f>E4+E5+E21+E22</f>
        <v>1.3197000000000001</v>
      </c>
      <c r="L15" s="5">
        <f t="shared" si="0"/>
        <v>13.197000000000001</v>
      </c>
    </row>
    <row r="16" spans="1:12" x14ac:dyDescent="0.25">
      <c r="A16" t="s">
        <v>10</v>
      </c>
      <c r="B16">
        <v>8</v>
      </c>
      <c r="C16" t="s">
        <v>8</v>
      </c>
      <c r="E16">
        <v>0.34899999999999998</v>
      </c>
      <c r="F16">
        <v>0.12</v>
      </c>
      <c r="H16" t="s">
        <v>87</v>
      </c>
      <c r="J16">
        <f>E3+E14</f>
        <v>0.53439999999999999</v>
      </c>
      <c r="L16" s="5">
        <f t="shared" si="0"/>
        <v>5.3439999999999994</v>
      </c>
    </row>
    <row r="17" spans="1:12" x14ac:dyDescent="0.25">
      <c r="A17" t="s">
        <v>10</v>
      </c>
      <c r="B17">
        <v>7</v>
      </c>
      <c r="C17" t="s">
        <v>8</v>
      </c>
      <c r="E17">
        <v>0.26719999999999999</v>
      </c>
      <c r="F17">
        <v>0.08</v>
      </c>
      <c r="H17" t="s">
        <v>82</v>
      </c>
      <c r="J17">
        <f>E15+E25+E26</f>
        <v>2.2141999999999999</v>
      </c>
      <c r="L17" s="5">
        <f>+J17*10</f>
        <v>22.141999999999999</v>
      </c>
    </row>
    <row r="18" spans="1:12" x14ac:dyDescent="0.25">
      <c r="A18" t="s">
        <v>11</v>
      </c>
      <c r="B18">
        <v>18</v>
      </c>
      <c r="C18">
        <v>1.5</v>
      </c>
      <c r="D18">
        <v>184</v>
      </c>
      <c r="E18">
        <v>1.7669999999999999</v>
      </c>
    </row>
    <row r="19" spans="1:12" x14ac:dyDescent="0.25">
      <c r="A19" t="s">
        <v>11</v>
      </c>
      <c r="B19">
        <v>10</v>
      </c>
      <c r="C19" t="s">
        <v>8</v>
      </c>
      <c r="E19">
        <v>0.5454</v>
      </c>
      <c r="F19">
        <v>0.21</v>
      </c>
      <c r="H19" t="s">
        <v>228</v>
      </c>
    </row>
    <row r="20" spans="1:12" x14ac:dyDescent="0.25">
      <c r="A20" t="s">
        <v>89</v>
      </c>
      <c r="B20">
        <v>13</v>
      </c>
      <c r="C20">
        <v>0.5</v>
      </c>
      <c r="D20">
        <v>33</v>
      </c>
      <c r="E20">
        <v>0.92169999999999996</v>
      </c>
      <c r="H20" t="s">
        <v>7</v>
      </c>
      <c r="I20">
        <f>AVERAGE(B8)</f>
        <v>19</v>
      </c>
    </row>
    <row r="21" spans="1:12" x14ac:dyDescent="0.25">
      <c r="A21" t="s">
        <v>9</v>
      </c>
      <c r="B21">
        <v>6</v>
      </c>
      <c r="C21" t="s">
        <v>8</v>
      </c>
      <c r="E21">
        <v>0.1963</v>
      </c>
      <c r="F21">
        <v>0.05</v>
      </c>
      <c r="H21" t="s">
        <v>10</v>
      </c>
      <c r="I21">
        <f>AVERAGE(B6,B9,B11,B12,B13,B16,B17,B23,B24,B27,B28)</f>
        <v>9.9090909090909083</v>
      </c>
    </row>
    <row r="22" spans="1:12" x14ac:dyDescent="0.25">
      <c r="A22" t="s">
        <v>9</v>
      </c>
      <c r="B22">
        <v>11</v>
      </c>
      <c r="C22" t="s">
        <v>8</v>
      </c>
      <c r="E22">
        <v>0.65990000000000004</v>
      </c>
      <c r="F22">
        <v>0.25</v>
      </c>
      <c r="H22" t="s">
        <v>11</v>
      </c>
      <c r="I22">
        <f>AVERAGE(B7,B10,B18,B19)</f>
        <v>11.75</v>
      </c>
    </row>
    <row r="23" spans="1:12" x14ac:dyDescent="0.25">
      <c r="A23" t="s">
        <v>10</v>
      </c>
      <c r="B23">
        <v>19</v>
      </c>
      <c r="C23">
        <v>1.5</v>
      </c>
      <c r="D23">
        <v>209</v>
      </c>
      <c r="E23">
        <v>1.9690000000000001</v>
      </c>
      <c r="H23" t="s">
        <v>79</v>
      </c>
      <c r="I23">
        <f>AVERAGE(B26,B25,B15)</f>
        <v>11.333333333333334</v>
      </c>
    </row>
    <row r="24" spans="1:12" x14ac:dyDescent="0.25">
      <c r="A24" t="s">
        <v>10</v>
      </c>
      <c r="B24">
        <v>8</v>
      </c>
      <c r="C24" t="s">
        <v>8</v>
      </c>
      <c r="E24">
        <v>0.34899999999999998</v>
      </c>
      <c r="F24">
        <v>0.12</v>
      </c>
    </row>
    <row r="25" spans="1:12" x14ac:dyDescent="0.25">
      <c r="A25" t="s">
        <v>79</v>
      </c>
      <c r="B25">
        <v>9</v>
      </c>
      <c r="C25" t="s">
        <v>8</v>
      </c>
      <c r="E25">
        <v>0.44169999999999998</v>
      </c>
      <c r="F25">
        <v>0.17</v>
      </c>
    </row>
    <row r="26" spans="1:12" x14ac:dyDescent="0.25">
      <c r="A26" t="s">
        <v>79</v>
      </c>
      <c r="B26">
        <v>10</v>
      </c>
      <c r="C26" t="s">
        <v>8</v>
      </c>
      <c r="E26">
        <v>0.5454</v>
      </c>
      <c r="F26">
        <v>0.21</v>
      </c>
    </row>
    <row r="27" spans="1:12" x14ac:dyDescent="0.25">
      <c r="A27" t="s">
        <v>10</v>
      </c>
      <c r="B27">
        <v>7</v>
      </c>
      <c r="C27" t="s">
        <v>8</v>
      </c>
      <c r="E27">
        <v>0.26719999999999999</v>
      </c>
      <c r="F27">
        <v>0.08</v>
      </c>
    </row>
    <row r="28" spans="1:12" x14ac:dyDescent="0.25">
      <c r="A28" t="s">
        <v>10</v>
      </c>
      <c r="B28">
        <v>12</v>
      </c>
      <c r="C28">
        <v>0.5</v>
      </c>
      <c r="D28">
        <v>27</v>
      </c>
      <c r="E28">
        <v>0.7853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99ABA-915D-4D33-863A-D40D63E0C380}">
  <dimension ref="A1:L29"/>
  <sheetViews>
    <sheetView topLeftCell="A9" workbookViewId="0">
      <selection activeCell="I18" sqref="I18"/>
    </sheetView>
  </sheetViews>
  <sheetFormatPr defaultRowHeight="15" x14ac:dyDescent="0.25"/>
  <sheetData>
    <row r="1" spans="1:12" x14ac:dyDescent="0.25">
      <c r="A1" t="s">
        <v>186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14</v>
      </c>
      <c r="C3" t="s">
        <v>8</v>
      </c>
      <c r="E3">
        <v>1.0689</v>
      </c>
      <c r="F3">
        <v>0.4</v>
      </c>
      <c r="H3" t="s">
        <v>179</v>
      </c>
      <c r="J3">
        <f>D29</f>
        <v>132</v>
      </c>
      <c r="L3" s="5">
        <f>J3*10</f>
        <v>1320</v>
      </c>
    </row>
    <row r="4" spans="1:12" x14ac:dyDescent="0.25">
      <c r="A4" t="s">
        <v>9</v>
      </c>
      <c r="B4">
        <v>10</v>
      </c>
      <c r="C4" t="s">
        <v>8</v>
      </c>
      <c r="E4">
        <v>0.5454</v>
      </c>
      <c r="F4">
        <v>0.21</v>
      </c>
      <c r="H4" t="s">
        <v>61</v>
      </c>
      <c r="J4">
        <f>D5+D7+D13+D16+D21</f>
        <v>182</v>
      </c>
      <c r="L4" s="5">
        <f>J4*10</f>
        <v>1820</v>
      </c>
    </row>
    <row r="5" spans="1:12" x14ac:dyDescent="0.25">
      <c r="A5" t="s">
        <v>10</v>
      </c>
      <c r="B5">
        <v>14</v>
      </c>
      <c r="C5">
        <v>1</v>
      </c>
      <c r="D5">
        <v>78</v>
      </c>
      <c r="E5">
        <v>1.0689</v>
      </c>
      <c r="H5" t="s">
        <v>58</v>
      </c>
      <c r="J5">
        <f>D10</f>
        <v>164</v>
      </c>
      <c r="L5" s="5">
        <f>J5*10</f>
        <v>1640</v>
      </c>
    </row>
    <row r="6" spans="1:12" x14ac:dyDescent="0.25">
      <c r="A6" t="s">
        <v>9</v>
      </c>
      <c r="B6">
        <v>7</v>
      </c>
      <c r="C6" t="s">
        <v>8</v>
      </c>
      <c r="E6">
        <v>0.26719999999999999</v>
      </c>
      <c r="F6">
        <v>0.08</v>
      </c>
      <c r="L6" s="5"/>
    </row>
    <row r="7" spans="1:12" x14ac:dyDescent="0.25">
      <c r="A7" t="s">
        <v>10</v>
      </c>
      <c r="B7">
        <v>12</v>
      </c>
      <c r="C7">
        <v>0.5</v>
      </c>
      <c r="D7">
        <v>27</v>
      </c>
      <c r="E7">
        <v>0.7853</v>
      </c>
      <c r="H7" t="s">
        <v>62</v>
      </c>
      <c r="J7">
        <f>F8+F9+F12+F15+F17+F20+F22+F24+F26+F28</f>
        <v>1.5699999999999998</v>
      </c>
      <c r="L7" s="5">
        <f>J7*10</f>
        <v>15.7</v>
      </c>
    </row>
    <row r="8" spans="1:12" x14ac:dyDescent="0.25">
      <c r="A8" t="s">
        <v>10</v>
      </c>
      <c r="B8">
        <v>7</v>
      </c>
      <c r="C8" t="s">
        <v>8</v>
      </c>
      <c r="E8">
        <v>0.26719999999999999</v>
      </c>
      <c r="F8">
        <v>0.08</v>
      </c>
      <c r="H8" t="s">
        <v>63</v>
      </c>
      <c r="J8">
        <f>F3+F4+F6+F11+F14+F18+F19+F23+F25+F27</f>
        <v>1.8199999999999998</v>
      </c>
      <c r="L8" s="5">
        <f>J8*10</f>
        <v>18.2</v>
      </c>
    </row>
    <row r="9" spans="1:12" x14ac:dyDescent="0.25">
      <c r="A9" t="s">
        <v>10</v>
      </c>
      <c r="B9">
        <v>12</v>
      </c>
      <c r="C9" t="s">
        <v>8</v>
      </c>
      <c r="E9">
        <v>0.7853</v>
      </c>
      <c r="F9">
        <v>0.3</v>
      </c>
      <c r="L9" s="5"/>
    </row>
    <row r="10" spans="1:12" x14ac:dyDescent="0.25">
      <c r="A10" t="s">
        <v>11</v>
      </c>
      <c r="B10">
        <v>17</v>
      </c>
      <c r="C10">
        <v>1.5</v>
      </c>
      <c r="D10">
        <v>164</v>
      </c>
      <c r="E10">
        <v>1.5762</v>
      </c>
      <c r="H10" t="s">
        <v>81</v>
      </c>
      <c r="J10">
        <f>E29</f>
        <v>1.2721</v>
      </c>
      <c r="L10" s="5">
        <f>J10*10</f>
        <v>12.721</v>
      </c>
    </row>
    <row r="11" spans="1:12" x14ac:dyDescent="0.25">
      <c r="A11" t="s">
        <v>9</v>
      </c>
      <c r="B11">
        <v>8</v>
      </c>
      <c r="C11" t="s">
        <v>8</v>
      </c>
      <c r="E11">
        <v>0.34899999999999998</v>
      </c>
      <c r="F11">
        <v>0.12</v>
      </c>
      <c r="H11" t="s">
        <v>45</v>
      </c>
      <c r="J11">
        <f>E5+E7+E8+E9+E12+E13+E15+E16+E17+E20+E21+E22+E24+E26+E28</f>
        <v>8.4474000000000018</v>
      </c>
      <c r="L11" s="5">
        <f>J11*10</f>
        <v>84.474000000000018</v>
      </c>
    </row>
    <row r="12" spans="1:12" x14ac:dyDescent="0.25">
      <c r="A12" t="s">
        <v>10</v>
      </c>
      <c r="B12">
        <v>8</v>
      </c>
      <c r="C12" t="s">
        <v>8</v>
      </c>
      <c r="E12">
        <v>0.34899999999999998</v>
      </c>
      <c r="F12">
        <v>0.12</v>
      </c>
      <c r="H12" t="s">
        <v>47</v>
      </c>
      <c r="J12">
        <f>E3+E4+E6+E11+E14+E18+E19+E23+E25+E27</f>
        <v>4.9682000000000004</v>
      </c>
      <c r="L12" s="5">
        <f>J12*10</f>
        <v>49.682000000000002</v>
      </c>
    </row>
    <row r="13" spans="1:12" x14ac:dyDescent="0.25">
      <c r="A13" t="s">
        <v>10</v>
      </c>
      <c r="B13">
        <v>12</v>
      </c>
      <c r="C13">
        <v>0.5</v>
      </c>
      <c r="D13">
        <v>27</v>
      </c>
      <c r="E13">
        <v>0.7853</v>
      </c>
      <c r="H13" t="s">
        <v>46</v>
      </c>
      <c r="J13">
        <f>E10</f>
        <v>1.5762</v>
      </c>
      <c r="L13" s="5">
        <f>J13*10</f>
        <v>15.762</v>
      </c>
    </row>
    <row r="14" spans="1:12" x14ac:dyDescent="0.25">
      <c r="A14" t="s">
        <v>9</v>
      </c>
      <c r="B14">
        <v>6</v>
      </c>
      <c r="C14" t="s">
        <v>8</v>
      </c>
      <c r="E14">
        <v>0.1963</v>
      </c>
      <c r="F14">
        <v>0.05</v>
      </c>
    </row>
    <row r="15" spans="1:12" x14ac:dyDescent="0.25">
      <c r="A15" t="s">
        <v>10</v>
      </c>
      <c r="B15">
        <v>8</v>
      </c>
      <c r="C15" t="s">
        <v>8</v>
      </c>
      <c r="E15">
        <v>0.34899999999999998</v>
      </c>
      <c r="F15">
        <v>0.12</v>
      </c>
      <c r="H15" t="s">
        <v>228</v>
      </c>
    </row>
    <row r="16" spans="1:12" x14ac:dyDescent="0.25">
      <c r="A16" t="s">
        <v>10</v>
      </c>
      <c r="B16">
        <v>11</v>
      </c>
      <c r="C16">
        <v>0.5</v>
      </c>
      <c r="D16">
        <v>23</v>
      </c>
      <c r="E16">
        <v>0.65990000000000004</v>
      </c>
      <c r="H16" t="s">
        <v>10</v>
      </c>
      <c r="I16">
        <f>AVERAGE(B5,B7,B8,B9,B12,B13,B15,B16,B17,B20,B21,B22,B24,B26,B28)</f>
        <v>9.9333333333333336</v>
      </c>
    </row>
    <row r="17" spans="1:9" x14ac:dyDescent="0.25">
      <c r="A17" t="s">
        <v>10</v>
      </c>
      <c r="B17">
        <v>7</v>
      </c>
      <c r="C17" t="s">
        <v>8</v>
      </c>
      <c r="E17">
        <v>0.26719999999999999</v>
      </c>
      <c r="F17">
        <v>0.08</v>
      </c>
      <c r="H17" t="s">
        <v>9</v>
      </c>
      <c r="I17">
        <f>AVERAGE(B3,B4,B6,B11,B14,B18,B19,B23,B25,B27)</f>
        <v>9.3000000000000007</v>
      </c>
    </row>
    <row r="18" spans="1:9" x14ac:dyDescent="0.25">
      <c r="A18" t="s">
        <v>9</v>
      </c>
      <c r="B18">
        <v>10</v>
      </c>
      <c r="C18" t="s">
        <v>8</v>
      </c>
      <c r="E18">
        <v>0.5454</v>
      </c>
      <c r="F18">
        <v>0.21</v>
      </c>
    </row>
    <row r="19" spans="1:9" x14ac:dyDescent="0.25">
      <c r="A19" t="s">
        <v>9</v>
      </c>
      <c r="B19">
        <v>9</v>
      </c>
      <c r="C19" t="s">
        <v>8</v>
      </c>
      <c r="E19">
        <v>0.44169999999999998</v>
      </c>
      <c r="F19">
        <v>0.17</v>
      </c>
    </row>
    <row r="20" spans="1:9" x14ac:dyDescent="0.25">
      <c r="A20" t="s">
        <v>10</v>
      </c>
      <c r="B20">
        <v>8</v>
      </c>
      <c r="C20" t="s">
        <v>8</v>
      </c>
      <c r="E20">
        <v>0.34899999999999998</v>
      </c>
      <c r="F20">
        <v>0.12</v>
      </c>
    </row>
    <row r="21" spans="1:9" x14ac:dyDescent="0.25">
      <c r="A21" t="s">
        <v>10</v>
      </c>
      <c r="B21">
        <v>12</v>
      </c>
      <c r="C21">
        <v>0.5</v>
      </c>
      <c r="D21">
        <v>27</v>
      </c>
      <c r="E21">
        <v>0.7853</v>
      </c>
    </row>
    <row r="22" spans="1:9" x14ac:dyDescent="0.25">
      <c r="A22" t="s">
        <v>10</v>
      </c>
      <c r="B22">
        <v>9</v>
      </c>
      <c r="C22" t="s">
        <v>8</v>
      </c>
      <c r="E22">
        <v>0.44169999999999998</v>
      </c>
      <c r="F22">
        <v>0.17</v>
      </c>
    </row>
    <row r="23" spans="1:9" x14ac:dyDescent="0.25">
      <c r="A23" t="s">
        <v>9</v>
      </c>
      <c r="B23">
        <v>8</v>
      </c>
      <c r="C23" t="s">
        <v>8</v>
      </c>
      <c r="E23">
        <v>0.34899999999999998</v>
      </c>
      <c r="F23">
        <v>0.12</v>
      </c>
    </row>
    <row r="24" spans="1:9" x14ac:dyDescent="0.25">
      <c r="A24" t="s">
        <v>10</v>
      </c>
      <c r="B24">
        <v>10</v>
      </c>
      <c r="C24" t="s">
        <v>8</v>
      </c>
      <c r="E24">
        <v>0.5454</v>
      </c>
      <c r="F24">
        <v>0.21</v>
      </c>
    </row>
    <row r="25" spans="1:9" x14ac:dyDescent="0.25">
      <c r="A25" t="s">
        <v>9</v>
      </c>
      <c r="B25">
        <v>11</v>
      </c>
      <c r="C25" t="s">
        <v>8</v>
      </c>
      <c r="E25">
        <v>0.65990000000000004</v>
      </c>
      <c r="F25">
        <v>0.25</v>
      </c>
    </row>
    <row r="26" spans="1:9" x14ac:dyDescent="0.25">
      <c r="A26" t="s">
        <v>10</v>
      </c>
      <c r="B26">
        <v>11</v>
      </c>
      <c r="C26" t="s">
        <v>8</v>
      </c>
      <c r="E26">
        <v>0.65990000000000004</v>
      </c>
      <c r="F26">
        <v>0.25</v>
      </c>
    </row>
    <row r="27" spans="1:9" x14ac:dyDescent="0.25">
      <c r="A27" t="s">
        <v>9</v>
      </c>
      <c r="B27">
        <v>10</v>
      </c>
      <c r="C27" t="s">
        <v>8</v>
      </c>
      <c r="E27">
        <v>0.5454</v>
      </c>
      <c r="F27">
        <v>0.21</v>
      </c>
    </row>
    <row r="28" spans="1:9" x14ac:dyDescent="0.25">
      <c r="A28" t="s">
        <v>10</v>
      </c>
      <c r="B28">
        <v>8</v>
      </c>
      <c r="C28" t="s">
        <v>8</v>
      </c>
      <c r="E28">
        <v>0.34899999999999998</v>
      </c>
      <c r="F28">
        <v>0.12</v>
      </c>
    </row>
    <row r="29" spans="1:9" x14ac:dyDescent="0.25">
      <c r="A29" t="s">
        <v>7</v>
      </c>
      <c r="B29">
        <v>15</v>
      </c>
      <c r="C29">
        <v>1.5</v>
      </c>
      <c r="D29">
        <v>132</v>
      </c>
      <c r="E29">
        <v>1.2721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A0526-3CC4-475D-9E3F-9083E2CFBE25}">
  <dimension ref="A1:L25"/>
  <sheetViews>
    <sheetView topLeftCell="A5" workbookViewId="0">
      <selection activeCell="I21" sqref="I21"/>
    </sheetView>
  </sheetViews>
  <sheetFormatPr defaultRowHeight="15" x14ac:dyDescent="0.25"/>
  <sheetData>
    <row r="1" spans="1:12" x14ac:dyDescent="0.25">
      <c r="A1" t="s">
        <v>187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96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14</v>
      </c>
      <c r="C3">
        <v>0.5</v>
      </c>
      <c r="D3">
        <v>37</v>
      </c>
      <c r="E3">
        <v>1.0689</v>
      </c>
      <c r="H3" t="s">
        <v>179</v>
      </c>
      <c r="J3">
        <f>D8</f>
        <v>281</v>
      </c>
      <c r="L3" s="5">
        <f>J3*10</f>
        <v>2810</v>
      </c>
    </row>
    <row r="4" spans="1:12" x14ac:dyDescent="0.25">
      <c r="A4" t="s">
        <v>10</v>
      </c>
      <c r="B4">
        <v>17</v>
      </c>
      <c r="C4">
        <v>1</v>
      </c>
      <c r="D4">
        <v>121</v>
      </c>
      <c r="E4">
        <v>1.5762</v>
      </c>
      <c r="H4" t="s">
        <v>61</v>
      </c>
      <c r="J4">
        <f>D3+D4+D9+D11+D19+D23+D24</f>
        <v>724</v>
      </c>
      <c r="L4" s="5">
        <f>J4*10</f>
        <v>7240</v>
      </c>
    </row>
    <row r="5" spans="1:12" x14ac:dyDescent="0.25">
      <c r="A5" t="s">
        <v>79</v>
      </c>
      <c r="B5">
        <v>9</v>
      </c>
      <c r="C5" t="s">
        <v>8</v>
      </c>
      <c r="E5">
        <v>0.44169999999999998</v>
      </c>
      <c r="F5">
        <v>0.17</v>
      </c>
      <c r="H5" t="s">
        <v>58</v>
      </c>
      <c r="J5">
        <f>D14</f>
        <v>56</v>
      </c>
      <c r="L5" s="5">
        <f>J5*10</f>
        <v>560</v>
      </c>
    </row>
    <row r="6" spans="1:12" x14ac:dyDescent="0.25">
      <c r="A6" t="s">
        <v>10</v>
      </c>
      <c r="B6">
        <v>7</v>
      </c>
      <c r="C6" t="s">
        <v>8</v>
      </c>
      <c r="E6">
        <v>0.26719999999999999</v>
      </c>
      <c r="F6">
        <v>0.08</v>
      </c>
      <c r="H6" t="s">
        <v>184</v>
      </c>
      <c r="J6">
        <f>D21</f>
        <v>33</v>
      </c>
      <c r="L6" s="5">
        <f>J6*10</f>
        <v>330</v>
      </c>
    </row>
    <row r="7" spans="1:12" x14ac:dyDescent="0.25">
      <c r="A7" t="s">
        <v>11</v>
      </c>
      <c r="B7">
        <v>8</v>
      </c>
      <c r="C7" t="s">
        <v>8</v>
      </c>
      <c r="E7">
        <v>0.34899999999999998</v>
      </c>
      <c r="F7">
        <v>0.12</v>
      </c>
      <c r="H7" t="s">
        <v>182</v>
      </c>
      <c r="J7">
        <f>D16</f>
        <v>27</v>
      </c>
      <c r="L7" s="5">
        <f>J7*10</f>
        <v>270</v>
      </c>
    </row>
    <row r="8" spans="1:12" x14ac:dyDescent="0.25">
      <c r="A8" t="s">
        <v>7</v>
      </c>
      <c r="B8">
        <v>19</v>
      </c>
      <c r="C8">
        <v>2</v>
      </c>
      <c r="D8">
        <v>281</v>
      </c>
      <c r="E8">
        <v>1.9690000000000001</v>
      </c>
      <c r="L8" s="5"/>
    </row>
    <row r="9" spans="1:12" x14ac:dyDescent="0.25">
      <c r="A9" t="s">
        <v>10</v>
      </c>
      <c r="B9">
        <v>16</v>
      </c>
      <c r="C9">
        <v>1</v>
      </c>
      <c r="D9">
        <v>106</v>
      </c>
      <c r="E9">
        <v>1.3962000000000001</v>
      </c>
      <c r="H9" t="s">
        <v>62</v>
      </c>
      <c r="J9">
        <f>F6+F10+F12+F15+F18+F20+F22+F25</f>
        <v>0.88</v>
      </c>
      <c r="L9" s="5">
        <f>J9*10</f>
        <v>8.8000000000000007</v>
      </c>
    </row>
    <row r="10" spans="1:12" x14ac:dyDescent="0.25">
      <c r="A10" t="s">
        <v>10</v>
      </c>
      <c r="B10">
        <v>7</v>
      </c>
      <c r="C10" t="s">
        <v>8</v>
      </c>
      <c r="E10">
        <v>0.26719999999999999</v>
      </c>
      <c r="F10">
        <v>0.08</v>
      </c>
      <c r="H10" t="s">
        <v>63</v>
      </c>
      <c r="J10">
        <f>F5+F7+F13+F17</f>
        <v>0.55000000000000004</v>
      </c>
      <c r="L10" s="5">
        <f>J10*10</f>
        <v>5.5</v>
      </c>
    </row>
    <row r="11" spans="1:12" x14ac:dyDescent="0.25">
      <c r="A11" t="s">
        <v>10</v>
      </c>
      <c r="B11">
        <v>20</v>
      </c>
      <c r="C11">
        <v>1.5</v>
      </c>
      <c r="D11">
        <v>234</v>
      </c>
      <c r="E11">
        <v>2.1816</v>
      </c>
      <c r="L11" s="5"/>
    </row>
    <row r="12" spans="1:12" x14ac:dyDescent="0.25">
      <c r="A12" t="s">
        <v>10</v>
      </c>
      <c r="B12">
        <v>10</v>
      </c>
      <c r="C12" t="s">
        <v>8</v>
      </c>
      <c r="E12">
        <v>0.5454</v>
      </c>
      <c r="F12">
        <v>0.21</v>
      </c>
      <c r="H12" t="s">
        <v>81</v>
      </c>
      <c r="J12">
        <f>E8</f>
        <v>1.9690000000000001</v>
      </c>
      <c r="L12" s="5">
        <f t="shared" ref="L12:L17" si="0">J12*10</f>
        <v>19.690000000000001</v>
      </c>
    </row>
    <row r="13" spans="1:12" x14ac:dyDescent="0.25">
      <c r="A13" t="s">
        <v>9</v>
      </c>
      <c r="B13">
        <v>6</v>
      </c>
      <c r="C13" t="s">
        <v>8</v>
      </c>
      <c r="E13">
        <v>0.1963</v>
      </c>
      <c r="F13">
        <v>0.05</v>
      </c>
      <c r="H13" t="s">
        <v>45</v>
      </c>
      <c r="J13">
        <f>E3+E4+E6+E9+E10+E11+E12+E15+E18+E19+E20+E22+E23+E24+E25</f>
        <v>12.287300000000002</v>
      </c>
      <c r="L13" s="5">
        <f t="shared" si="0"/>
        <v>122.87300000000002</v>
      </c>
    </row>
    <row r="14" spans="1:12" x14ac:dyDescent="0.25">
      <c r="A14" t="s">
        <v>11</v>
      </c>
      <c r="B14">
        <v>12</v>
      </c>
      <c r="C14">
        <v>1</v>
      </c>
      <c r="D14">
        <v>56</v>
      </c>
      <c r="E14">
        <v>0.7853</v>
      </c>
      <c r="H14" t="s">
        <v>47</v>
      </c>
      <c r="J14">
        <f>E13+E17+E21</f>
        <v>1.6634</v>
      </c>
      <c r="L14" s="5">
        <f t="shared" si="0"/>
        <v>16.634</v>
      </c>
    </row>
    <row r="15" spans="1:12" x14ac:dyDescent="0.25">
      <c r="A15" t="s">
        <v>10</v>
      </c>
      <c r="B15">
        <v>10</v>
      </c>
      <c r="C15" t="s">
        <v>8</v>
      </c>
      <c r="E15">
        <v>0.5454</v>
      </c>
      <c r="F15">
        <v>0.21</v>
      </c>
      <c r="H15" t="s">
        <v>46</v>
      </c>
      <c r="J15">
        <f>E7+E14</f>
        <v>1.1343000000000001</v>
      </c>
      <c r="L15" s="5">
        <f t="shared" si="0"/>
        <v>11.343</v>
      </c>
    </row>
    <row r="16" spans="1:12" x14ac:dyDescent="0.25">
      <c r="A16" t="s">
        <v>29</v>
      </c>
      <c r="B16">
        <v>12</v>
      </c>
      <c r="C16">
        <v>0.5</v>
      </c>
      <c r="D16">
        <v>27</v>
      </c>
      <c r="E16">
        <v>0.7853</v>
      </c>
      <c r="H16" t="s">
        <v>87</v>
      </c>
      <c r="J16">
        <f>E16</f>
        <v>0.7853</v>
      </c>
      <c r="L16" s="5">
        <f t="shared" si="0"/>
        <v>7.8529999999999998</v>
      </c>
    </row>
    <row r="17" spans="1:12" x14ac:dyDescent="0.25">
      <c r="A17" t="s">
        <v>9</v>
      </c>
      <c r="B17">
        <v>10</v>
      </c>
      <c r="C17" t="s">
        <v>8</v>
      </c>
      <c r="E17">
        <v>0.5454</v>
      </c>
      <c r="F17">
        <v>0.21</v>
      </c>
      <c r="H17" t="s">
        <v>82</v>
      </c>
      <c r="J17">
        <f>E5</f>
        <v>0.44169999999999998</v>
      </c>
      <c r="L17" s="5">
        <f t="shared" si="0"/>
        <v>4.4169999999999998</v>
      </c>
    </row>
    <row r="18" spans="1:12" x14ac:dyDescent="0.25">
      <c r="A18" t="s">
        <v>10</v>
      </c>
      <c r="B18">
        <v>6</v>
      </c>
      <c r="C18" t="s">
        <v>8</v>
      </c>
      <c r="E18">
        <v>0.1963</v>
      </c>
      <c r="F18">
        <v>0.05</v>
      </c>
    </row>
    <row r="19" spans="1:12" x14ac:dyDescent="0.25">
      <c r="A19" t="s">
        <v>10</v>
      </c>
      <c r="B19">
        <v>17</v>
      </c>
      <c r="C19">
        <v>1</v>
      </c>
      <c r="D19">
        <v>121</v>
      </c>
      <c r="E19">
        <v>1.5762</v>
      </c>
      <c r="H19" t="s">
        <v>228</v>
      </c>
    </row>
    <row r="20" spans="1:12" x14ac:dyDescent="0.25">
      <c r="A20" t="s">
        <v>10</v>
      </c>
      <c r="B20">
        <v>7</v>
      </c>
      <c r="C20" t="s">
        <v>8</v>
      </c>
      <c r="E20">
        <v>0.26719999999999999</v>
      </c>
      <c r="F20">
        <v>0.08</v>
      </c>
      <c r="H20" t="s">
        <v>10</v>
      </c>
      <c r="I20">
        <f>AVERAGE(B3,B4,B6,B9,B10,B11,B12,B15,B18,B19,B20,B22,B23,B24,B25)</f>
        <v>11.4</v>
      </c>
    </row>
    <row r="21" spans="1:12" x14ac:dyDescent="0.25">
      <c r="A21" t="s">
        <v>9</v>
      </c>
      <c r="B21">
        <v>13</v>
      </c>
      <c r="C21">
        <v>0.5</v>
      </c>
      <c r="D21">
        <v>33</v>
      </c>
      <c r="E21">
        <v>0.92169999999999996</v>
      </c>
      <c r="H21" t="s">
        <v>7</v>
      </c>
      <c r="I21">
        <v>19</v>
      </c>
    </row>
    <row r="22" spans="1:12" x14ac:dyDescent="0.25">
      <c r="A22" t="s">
        <v>10</v>
      </c>
      <c r="B22">
        <v>8</v>
      </c>
      <c r="C22" t="s">
        <v>8</v>
      </c>
      <c r="E22">
        <v>0.34899999999999998</v>
      </c>
      <c r="F22">
        <v>0.12</v>
      </c>
    </row>
    <row r="23" spans="1:12" x14ac:dyDescent="0.25">
      <c r="A23" t="s">
        <v>10</v>
      </c>
      <c r="B23">
        <v>12</v>
      </c>
      <c r="C23">
        <v>0.5</v>
      </c>
      <c r="D23">
        <v>27</v>
      </c>
      <c r="E23">
        <v>0.7853</v>
      </c>
    </row>
    <row r="24" spans="1:12" x14ac:dyDescent="0.25">
      <c r="A24" t="s">
        <v>10</v>
      </c>
      <c r="B24">
        <v>14</v>
      </c>
      <c r="C24">
        <v>1</v>
      </c>
      <c r="D24">
        <v>78</v>
      </c>
      <c r="E24">
        <v>1.0689</v>
      </c>
    </row>
    <row r="25" spans="1:12" x14ac:dyDescent="0.25">
      <c r="A25" t="s">
        <v>10</v>
      </c>
      <c r="B25">
        <v>6</v>
      </c>
      <c r="C25" t="s">
        <v>8</v>
      </c>
      <c r="E25">
        <v>0.1963</v>
      </c>
      <c r="F25">
        <v>0.05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FFF8-DAB1-4295-9125-01D1C4600BD5}">
  <dimension ref="A1:L23"/>
  <sheetViews>
    <sheetView topLeftCell="A8" workbookViewId="0">
      <selection activeCell="I18" sqref="I18"/>
    </sheetView>
  </sheetViews>
  <sheetFormatPr defaultRowHeight="15" x14ac:dyDescent="0.25"/>
  <sheetData>
    <row r="1" spans="1:12" x14ac:dyDescent="0.25">
      <c r="A1" t="s">
        <v>188</v>
      </c>
    </row>
    <row r="2" spans="1:12" x14ac:dyDescent="0.25">
      <c r="A2" t="s">
        <v>78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14</v>
      </c>
      <c r="C3">
        <v>1</v>
      </c>
      <c r="D3">
        <v>78</v>
      </c>
      <c r="E3">
        <v>1.0689</v>
      </c>
      <c r="H3" t="s">
        <v>179</v>
      </c>
      <c r="J3">
        <f>D12</f>
        <v>370</v>
      </c>
      <c r="L3" s="5">
        <f>J3*10</f>
        <v>3700</v>
      </c>
    </row>
    <row r="4" spans="1:12" x14ac:dyDescent="0.25">
      <c r="A4" t="s">
        <v>9</v>
      </c>
      <c r="B4">
        <v>12</v>
      </c>
      <c r="C4" t="s">
        <v>8</v>
      </c>
      <c r="E4">
        <v>0.7853</v>
      </c>
      <c r="F4">
        <v>0.3</v>
      </c>
      <c r="H4" t="s">
        <v>61</v>
      </c>
      <c r="J4">
        <f>D3+D5+D6+D7+D15+D17</f>
        <v>833</v>
      </c>
      <c r="L4" s="5">
        <f>J4*10</f>
        <v>8330</v>
      </c>
    </row>
    <row r="5" spans="1:12" x14ac:dyDescent="0.25">
      <c r="A5" t="s">
        <v>10</v>
      </c>
      <c r="B5">
        <v>17</v>
      </c>
      <c r="C5">
        <v>1</v>
      </c>
      <c r="D5">
        <v>121</v>
      </c>
      <c r="E5">
        <v>1.5762</v>
      </c>
      <c r="L5" s="5"/>
    </row>
    <row r="6" spans="1:12" x14ac:dyDescent="0.25">
      <c r="A6" t="s">
        <v>10</v>
      </c>
      <c r="B6">
        <v>14</v>
      </c>
      <c r="C6">
        <v>0.5</v>
      </c>
      <c r="D6">
        <v>37</v>
      </c>
      <c r="E6">
        <v>1.0689</v>
      </c>
      <c r="H6" t="s">
        <v>62</v>
      </c>
      <c r="J6">
        <f>F9+F10+F11+F14+F16+F19+F20+F22</f>
        <v>1.0900000000000001</v>
      </c>
      <c r="L6" s="5">
        <f>J6*10</f>
        <v>10.9</v>
      </c>
    </row>
    <row r="7" spans="1:12" x14ac:dyDescent="0.25">
      <c r="A7" t="s">
        <v>10</v>
      </c>
      <c r="B7">
        <v>15</v>
      </c>
      <c r="C7">
        <v>1</v>
      </c>
      <c r="D7">
        <v>92</v>
      </c>
      <c r="E7">
        <v>1.2271000000000001</v>
      </c>
      <c r="H7" t="s">
        <v>63</v>
      </c>
      <c r="J7">
        <f>F4+F8+F13+F18+F21+F23</f>
        <v>1.23</v>
      </c>
      <c r="L7" s="5">
        <f>J7*10</f>
        <v>12.3</v>
      </c>
    </row>
    <row r="8" spans="1:12" x14ac:dyDescent="0.25">
      <c r="A8" t="s">
        <v>9</v>
      </c>
      <c r="B8">
        <v>13</v>
      </c>
      <c r="C8" t="s">
        <v>8</v>
      </c>
      <c r="E8">
        <v>0.92169999999999996</v>
      </c>
      <c r="F8">
        <v>0.35</v>
      </c>
      <c r="L8" s="5"/>
    </row>
    <row r="9" spans="1:12" x14ac:dyDescent="0.25">
      <c r="A9" t="s">
        <v>10</v>
      </c>
      <c r="B9">
        <v>7</v>
      </c>
      <c r="C9" t="s">
        <v>8</v>
      </c>
      <c r="E9">
        <v>0.26719999999999999</v>
      </c>
      <c r="F9">
        <v>0.08</v>
      </c>
      <c r="H9" t="s">
        <v>81</v>
      </c>
      <c r="J9">
        <f>E12</f>
        <v>2.1816</v>
      </c>
      <c r="L9" s="5">
        <f>J9*10</f>
        <v>21.815999999999999</v>
      </c>
    </row>
    <row r="10" spans="1:12" x14ac:dyDescent="0.25">
      <c r="A10" t="s">
        <v>10</v>
      </c>
      <c r="B10">
        <v>10</v>
      </c>
      <c r="C10" t="s">
        <v>8</v>
      </c>
      <c r="E10">
        <v>0.5454</v>
      </c>
      <c r="F10">
        <v>0.21</v>
      </c>
      <c r="H10" t="s">
        <v>45</v>
      </c>
      <c r="J10">
        <f>E3+E5+E6+E7+E9+E10+E11+E14+E15+E16+E17+E19+E20+E22</f>
        <v>12.930800000000001</v>
      </c>
      <c r="L10" s="5">
        <f>J10*10</f>
        <v>129.30800000000002</v>
      </c>
    </row>
    <row r="11" spans="1:12" x14ac:dyDescent="0.25">
      <c r="A11" t="s">
        <v>10</v>
      </c>
      <c r="B11">
        <v>10</v>
      </c>
      <c r="C11" t="s">
        <v>8</v>
      </c>
      <c r="E11">
        <v>0.5454</v>
      </c>
      <c r="F11">
        <v>0.21</v>
      </c>
      <c r="H11" t="s">
        <v>47</v>
      </c>
      <c r="J11">
        <f>E4+E8+E13+E21+E23</f>
        <v>2.7867999999999995</v>
      </c>
      <c r="L11" s="5">
        <f>J11*10</f>
        <v>27.867999999999995</v>
      </c>
    </row>
    <row r="12" spans="1:12" x14ac:dyDescent="0.25">
      <c r="A12" t="s">
        <v>7</v>
      </c>
      <c r="B12">
        <v>20</v>
      </c>
      <c r="C12">
        <v>2.5</v>
      </c>
      <c r="D12">
        <v>370</v>
      </c>
      <c r="E12">
        <v>2.1816</v>
      </c>
      <c r="H12" t="s">
        <v>87</v>
      </c>
      <c r="J12">
        <f>E18</f>
        <v>0.5454</v>
      </c>
      <c r="L12" s="5">
        <f>J12*10</f>
        <v>5.4539999999999997</v>
      </c>
    </row>
    <row r="13" spans="1:12" x14ac:dyDescent="0.25">
      <c r="A13" t="s">
        <v>9</v>
      </c>
      <c r="B13">
        <v>10</v>
      </c>
      <c r="C13" t="s">
        <v>8</v>
      </c>
      <c r="E13">
        <v>0.5454</v>
      </c>
      <c r="F13">
        <v>0.21</v>
      </c>
    </row>
    <row r="14" spans="1:12" x14ac:dyDescent="0.25">
      <c r="A14" t="s">
        <v>10</v>
      </c>
      <c r="B14">
        <v>7</v>
      </c>
      <c r="C14" t="s">
        <v>8</v>
      </c>
      <c r="E14">
        <v>0.26719999999999999</v>
      </c>
      <c r="F14">
        <v>0.08</v>
      </c>
      <c r="H14" t="s">
        <v>228</v>
      </c>
    </row>
    <row r="15" spans="1:12" x14ac:dyDescent="0.25">
      <c r="A15" t="s">
        <v>10</v>
      </c>
      <c r="B15">
        <v>28</v>
      </c>
      <c r="C15">
        <v>1.5</v>
      </c>
      <c r="D15">
        <v>482</v>
      </c>
      <c r="E15">
        <v>4.2759</v>
      </c>
      <c r="H15" t="s">
        <v>7</v>
      </c>
      <c r="I15">
        <f>AVERAGE(B12)</f>
        <v>20</v>
      </c>
    </row>
    <row r="16" spans="1:12" x14ac:dyDescent="0.25">
      <c r="A16" t="s">
        <v>10</v>
      </c>
      <c r="B16">
        <v>6</v>
      </c>
      <c r="C16" t="s">
        <v>8</v>
      </c>
      <c r="E16">
        <v>0.1963</v>
      </c>
      <c r="F16">
        <v>0.05</v>
      </c>
      <c r="H16" t="s">
        <v>10</v>
      </c>
      <c r="I16">
        <f>AVERAGE(B3,B5,B6,B7,B9,B10,B11,B14,B15,B16,B17,B19,B20,B22)</f>
        <v>11.785714285714286</v>
      </c>
    </row>
    <row r="17" spans="1:9" x14ac:dyDescent="0.25">
      <c r="A17" t="s">
        <v>10</v>
      </c>
      <c r="B17">
        <v>11</v>
      </c>
      <c r="C17">
        <v>0.5</v>
      </c>
      <c r="D17">
        <v>23</v>
      </c>
      <c r="E17">
        <v>0.65990000000000004</v>
      </c>
      <c r="H17" t="s">
        <v>9</v>
      </c>
      <c r="I17">
        <f>AVERAGE(B4,B8,B13,B21,B23)</f>
        <v>9.8000000000000007</v>
      </c>
    </row>
    <row r="18" spans="1:9" x14ac:dyDescent="0.25">
      <c r="A18" t="s">
        <v>29</v>
      </c>
      <c r="B18">
        <v>10</v>
      </c>
      <c r="C18" t="s">
        <v>8</v>
      </c>
      <c r="E18">
        <v>0.5454</v>
      </c>
      <c r="F18">
        <v>0.21</v>
      </c>
    </row>
    <row r="19" spans="1:9" x14ac:dyDescent="0.25">
      <c r="A19" t="s">
        <v>10</v>
      </c>
      <c r="B19">
        <v>9</v>
      </c>
      <c r="C19" t="s">
        <v>8</v>
      </c>
      <c r="E19">
        <v>0.44169999999999998</v>
      </c>
      <c r="F19">
        <v>0.17</v>
      </c>
    </row>
    <row r="20" spans="1:9" x14ac:dyDescent="0.25">
      <c r="A20" t="s">
        <v>10</v>
      </c>
      <c r="B20">
        <v>9</v>
      </c>
      <c r="C20" t="s">
        <v>8</v>
      </c>
      <c r="E20">
        <v>0.44169999999999998</v>
      </c>
      <c r="F20">
        <v>0.17</v>
      </c>
    </row>
    <row r="21" spans="1:9" x14ac:dyDescent="0.25">
      <c r="A21" t="s">
        <v>9</v>
      </c>
      <c r="B21">
        <v>7</v>
      </c>
      <c r="C21" t="s">
        <v>8</v>
      </c>
      <c r="E21">
        <v>0.26719999999999999</v>
      </c>
      <c r="F21">
        <v>0.08</v>
      </c>
    </row>
    <row r="22" spans="1:9" x14ac:dyDescent="0.25">
      <c r="A22" t="s">
        <v>10</v>
      </c>
      <c r="B22">
        <v>8</v>
      </c>
      <c r="C22" t="s">
        <v>8</v>
      </c>
      <c r="E22">
        <v>0.34899999999999998</v>
      </c>
      <c r="F22">
        <v>0.12</v>
      </c>
    </row>
    <row r="23" spans="1:9" x14ac:dyDescent="0.25">
      <c r="A23" t="s">
        <v>9</v>
      </c>
      <c r="B23">
        <v>7</v>
      </c>
      <c r="C23" t="s">
        <v>8</v>
      </c>
      <c r="E23">
        <v>0.26719999999999999</v>
      </c>
      <c r="F23">
        <v>0.08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E5A82-9771-420E-8DC7-9E114655FFC4}">
  <dimension ref="A1:M18"/>
  <sheetViews>
    <sheetView workbookViewId="0">
      <selection activeCell="H19" sqref="H19"/>
    </sheetView>
  </sheetViews>
  <sheetFormatPr defaultRowHeight="15" x14ac:dyDescent="0.25"/>
  <sheetData>
    <row r="1" spans="1:13" x14ac:dyDescent="0.25">
      <c r="A1" t="s">
        <v>30</v>
      </c>
    </row>
    <row r="2" spans="1:13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K2" t="s">
        <v>48</v>
      </c>
      <c r="M2" t="s">
        <v>12</v>
      </c>
    </row>
    <row r="3" spans="1:13" x14ac:dyDescent="0.25">
      <c r="A3" t="s">
        <v>10</v>
      </c>
      <c r="B3">
        <v>16</v>
      </c>
      <c r="C3">
        <v>1</v>
      </c>
      <c r="D3">
        <v>106</v>
      </c>
      <c r="E3">
        <v>1.3963000000000001</v>
      </c>
      <c r="H3" t="s">
        <v>40</v>
      </c>
      <c r="K3">
        <f>D10+D12</f>
        <v>652</v>
      </c>
      <c r="M3" s="2">
        <f>K3*10</f>
        <v>6520</v>
      </c>
    </row>
    <row r="4" spans="1:13" x14ac:dyDescent="0.25">
      <c r="A4" t="s">
        <v>10</v>
      </c>
      <c r="B4">
        <v>18</v>
      </c>
      <c r="C4">
        <v>1.5</v>
      </c>
      <c r="D4">
        <v>136</v>
      </c>
      <c r="E4">
        <v>1.7670999999999999</v>
      </c>
      <c r="H4" t="s">
        <v>41</v>
      </c>
      <c r="K4">
        <f>D3+D4+D6+D7+D11</f>
        <v>482</v>
      </c>
      <c r="M4" s="2">
        <f>K4*10</f>
        <v>4820</v>
      </c>
    </row>
    <row r="5" spans="1:13" x14ac:dyDescent="0.25">
      <c r="A5" t="s">
        <v>11</v>
      </c>
      <c r="B5">
        <v>7</v>
      </c>
      <c r="C5" t="s">
        <v>8</v>
      </c>
      <c r="E5">
        <v>0.26729999999999998</v>
      </c>
      <c r="F5">
        <v>0.08</v>
      </c>
      <c r="H5" t="s">
        <v>66</v>
      </c>
      <c r="K5">
        <f>D8</f>
        <v>121</v>
      </c>
      <c r="M5" s="2">
        <f>K5*10</f>
        <v>1210</v>
      </c>
    </row>
    <row r="6" spans="1:13" x14ac:dyDescent="0.25">
      <c r="A6" t="s">
        <v>10</v>
      </c>
      <c r="B6">
        <v>16</v>
      </c>
      <c r="C6">
        <v>1.5</v>
      </c>
      <c r="D6">
        <v>143</v>
      </c>
      <c r="E6">
        <v>1.3963000000000001</v>
      </c>
      <c r="M6" s="2"/>
    </row>
    <row r="7" spans="1:13" x14ac:dyDescent="0.25">
      <c r="A7" t="s">
        <v>10</v>
      </c>
      <c r="B7">
        <v>13</v>
      </c>
      <c r="C7">
        <v>0.5</v>
      </c>
      <c r="D7">
        <v>30</v>
      </c>
      <c r="E7">
        <v>0.92179999999999995</v>
      </c>
      <c r="H7" s="3" t="s">
        <v>55</v>
      </c>
      <c r="I7" s="3"/>
      <c r="J7" s="3"/>
      <c r="K7" s="3">
        <f>F5+F9+F13</f>
        <v>0.37</v>
      </c>
      <c r="M7" s="2">
        <f>K7*10</f>
        <v>3.7</v>
      </c>
    </row>
    <row r="8" spans="1:13" x14ac:dyDescent="0.25">
      <c r="A8" t="s">
        <v>29</v>
      </c>
      <c r="B8">
        <v>17</v>
      </c>
      <c r="C8">
        <v>1</v>
      </c>
      <c r="D8">
        <v>121</v>
      </c>
      <c r="E8">
        <v>1.5763</v>
      </c>
      <c r="H8" s="3"/>
      <c r="I8" s="3"/>
      <c r="J8" s="3"/>
      <c r="K8" s="3"/>
      <c r="M8" s="2"/>
    </row>
    <row r="9" spans="1:13" x14ac:dyDescent="0.25">
      <c r="A9" t="s">
        <v>31</v>
      </c>
      <c r="B9">
        <v>7</v>
      </c>
      <c r="C9" t="s">
        <v>8</v>
      </c>
      <c r="E9">
        <v>0.26729999999999998</v>
      </c>
      <c r="F9">
        <v>0.08</v>
      </c>
      <c r="H9" s="3" t="s">
        <v>44</v>
      </c>
      <c r="I9" s="3"/>
      <c r="J9" s="3"/>
      <c r="K9" s="3">
        <f>E10+E12</f>
        <v>3.9816000000000003</v>
      </c>
      <c r="M9" s="2">
        <f>K9*10</f>
        <v>39.816000000000003</v>
      </c>
    </row>
    <row r="10" spans="1:13" x14ac:dyDescent="0.25">
      <c r="A10" t="s">
        <v>7</v>
      </c>
      <c r="B10">
        <v>21</v>
      </c>
      <c r="C10">
        <v>3</v>
      </c>
      <c r="D10">
        <v>478</v>
      </c>
      <c r="E10">
        <v>2.4053</v>
      </c>
      <c r="H10" s="3" t="s">
        <v>45</v>
      </c>
      <c r="K10">
        <f>E3+E4+E6+E7+E11</f>
        <v>6.4033000000000007</v>
      </c>
      <c r="M10" s="2">
        <f>K10*10</f>
        <v>64.033000000000001</v>
      </c>
    </row>
    <row r="11" spans="1:13" x14ac:dyDescent="0.25">
      <c r="A11" t="s">
        <v>10</v>
      </c>
      <c r="B11">
        <v>13</v>
      </c>
      <c r="C11">
        <v>1</v>
      </c>
      <c r="D11">
        <v>67</v>
      </c>
      <c r="E11">
        <v>0.92179999999999995</v>
      </c>
      <c r="H11" s="3" t="s">
        <v>46</v>
      </c>
      <c r="K11">
        <f>E5</f>
        <v>0.26729999999999998</v>
      </c>
      <c r="M11" s="2">
        <f>K11*10</f>
        <v>2.673</v>
      </c>
    </row>
    <row r="12" spans="1:13" x14ac:dyDescent="0.25">
      <c r="A12" t="s">
        <v>7</v>
      </c>
      <c r="B12">
        <v>17</v>
      </c>
      <c r="C12">
        <v>1.5</v>
      </c>
      <c r="D12">
        <v>174</v>
      </c>
      <c r="E12">
        <v>1.5763</v>
      </c>
      <c r="H12" s="3" t="s">
        <v>65</v>
      </c>
      <c r="K12">
        <f>E8+E13</f>
        <v>2.1217000000000001</v>
      </c>
      <c r="M12" s="2">
        <f>K12*10</f>
        <v>21.217000000000002</v>
      </c>
    </row>
    <row r="13" spans="1:13" x14ac:dyDescent="0.25">
      <c r="A13" t="s">
        <v>29</v>
      </c>
      <c r="B13">
        <v>10</v>
      </c>
      <c r="C13" t="s">
        <v>8</v>
      </c>
      <c r="E13">
        <v>0.5454</v>
      </c>
      <c r="F13">
        <v>0.21</v>
      </c>
      <c r="H13" s="3" t="s">
        <v>67</v>
      </c>
      <c r="K13">
        <f>E9</f>
        <v>0.26729999999999998</v>
      </c>
      <c r="M13" s="2">
        <f>K13*10</f>
        <v>2.673</v>
      </c>
    </row>
    <row r="15" spans="1:13" x14ac:dyDescent="0.25">
      <c r="H15" t="s">
        <v>228</v>
      </c>
    </row>
    <row r="16" spans="1:13" x14ac:dyDescent="0.25">
      <c r="H16" t="s">
        <v>7</v>
      </c>
      <c r="I16">
        <v>21</v>
      </c>
    </row>
    <row r="17" spans="8:9" x14ac:dyDescent="0.25">
      <c r="H17" t="s">
        <v>10</v>
      </c>
      <c r="I17">
        <f>AVERAGE(B3,B4,B6,B7,B11)</f>
        <v>15.2</v>
      </c>
    </row>
    <row r="18" spans="8:9" x14ac:dyDescent="0.25">
      <c r="H18" t="s">
        <v>29</v>
      </c>
      <c r="I18">
        <f>AVERAGE(B8,B13)</f>
        <v>13.5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3F0D-4614-4C12-920F-A42E8075D243}">
  <dimension ref="A1:L19"/>
  <sheetViews>
    <sheetView workbookViewId="0">
      <selection activeCell="I19" sqref="I19"/>
    </sheetView>
  </sheetViews>
  <sheetFormatPr defaultRowHeight="15" x14ac:dyDescent="0.25"/>
  <sheetData>
    <row r="1" spans="1:12" x14ac:dyDescent="0.25">
      <c r="A1" t="s">
        <v>189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11</v>
      </c>
      <c r="B3">
        <v>8</v>
      </c>
      <c r="C3" t="s">
        <v>8</v>
      </c>
      <c r="E3">
        <v>0.34899999999999998</v>
      </c>
      <c r="F3">
        <v>0.12</v>
      </c>
      <c r="H3" t="s">
        <v>179</v>
      </c>
      <c r="J3">
        <f>D12+D15</f>
        <v>728</v>
      </c>
      <c r="L3" s="5">
        <f>J3*10</f>
        <v>7280</v>
      </c>
    </row>
    <row r="4" spans="1:12" x14ac:dyDescent="0.25">
      <c r="A4" t="s">
        <v>10</v>
      </c>
      <c r="B4">
        <v>19</v>
      </c>
      <c r="C4">
        <v>1.5</v>
      </c>
      <c r="D4">
        <v>209</v>
      </c>
      <c r="E4">
        <v>1.9690000000000001</v>
      </c>
      <c r="H4" t="s">
        <v>61</v>
      </c>
      <c r="J4">
        <f>D4+D6+D7+D13+D14</f>
        <v>562</v>
      </c>
      <c r="L4" s="5">
        <f>J4*10</f>
        <v>5620</v>
      </c>
    </row>
    <row r="5" spans="1:12" x14ac:dyDescent="0.25">
      <c r="A5" t="s">
        <v>9</v>
      </c>
      <c r="B5">
        <v>10</v>
      </c>
      <c r="C5" t="s">
        <v>8</v>
      </c>
      <c r="E5">
        <v>0.5454</v>
      </c>
      <c r="F5">
        <v>0.21</v>
      </c>
      <c r="L5" s="5"/>
    </row>
    <row r="6" spans="1:12" x14ac:dyDescent="0.25">
      <c r="A6" t="s">
        <v>10</v>
      </c>
      <c r="B6">
        <v>14</v>
      </c>
      <c r="C6">
        <v>1</v>
      </c>
      <c r="D6">
        <v>78</v>
      </c>
      <c r="E6">
        <v>1.0689</v>
      </c>
      <c r="H6" t="s">
        <v>62</v>
      </c>
      <c r="J6">
        <f>F10+F11+F18</f>
        <v>0.42</v>
      </c>
      <c r="L6" s="5">
        <f>J6*10</f>
        <v>4.2</v>
      </c>
    </row>
    <row r="7" spans="1:12" x14ac:dyDescent="0.25">
      <c r="A7" t="s">
        <v>10</v>
      </c>
      <c r="B7">
        <v>17</v>
      </c>
      <c r="C7">
        <v>1.5</v>
      </c>
      <c r="D7">
        <v>164</v>
      </c>
      <c r="E7">
        <v>1.5762</v>
      </c>
      <c r="H7" t="s">
        <v>63</v>
      </c>
      <c r="J7">
        <f>F3+F5+F8+F9+F16+F17+F19</f>
        <v>1.28</v>
      </c>
      <c r="L7" s="5">
        <f>J7*10</f>
        <v>12.8</v>
      </c>
    </row>
    <row r="8" spans="1:12" x14ac:dyDescent="0.25">
      <c r="A8" t="s">
        <v>9</v>
      </c>
      <c r="B8">
        <v>14</v>
      </c>
      <c r="C8" t="s">
        <v>8</v>
      </c>
      <c r="E8">
        <v>1.0689</v>
      </c>
      <c r="F8">
        <v>0.4</v>
      </c>
      <c r="L8" s="5"/>
    </row>
    <row r="9" spans="1:12" x14ac:dyDescent="0.25">
      <c r="A9" t="s">
        <v>9</v>
      </c>
      <c r="B9">
        <v>7</v>
      </c>
      <c r="C9" t="s">
        <v>8</v>
      </c>
      <c r="E9">
        <v>0.26719999999999999</v>
      </c>
      <c r="F9">
        <v>0.08</v>
      </c>
      <c r="H9" t="s">
        <v>81</v>
      </c>
      <c r="J9">
        <f>E12+E15</f>
        <v>4.5865999999999998</v>
      </c>
      <c r="L9" s="5">
        <f>J9*10</f>
        <v>45.866</v>
      </c>
    </row>
    <row r="10" spans="1:12" x14ac:dyDescent="0.25">
      <c r="A10" t="s">
        <v>10</v>
      </c>
      <c r="B10">
        <v>6</v>
      </c>
      <c r="C10" t="s">
        <v>8</v>
      </c>
      <c r="E10">
        <v>0.1963</v>
      </c>
      <c r="F10">
        <v>0.05</v>
      </c>
      <c r="H10" t="s">
        <v>45</v>
      </c>
      <c r="J10">
        <f>E4+E6+E7+E10+E11+E13+E14+E18</f>
        <v>7.8099000000000016</v>
      </c>
      <c r="L10" s="5">
        <f>J10*10</f>
        <v>78.099000000000018</v>
      </c>
    </row>
    <row r="11" spans="1:12" x14ac:dyDescent="0.25">
      <c r="A11" t="s">
        <v>10</v>
      </c>
      <c r="B11">
        <v>8</v>
      </c>
      <c r="C11" t="s">
        <v>8</v>
      </c>
      <c r="E11">
        <v>0.34899999999999998</v>
      </c>
      <c r="F11">
        <v>0.12</v>
      </c>
      <c r="H11" t="s">
        <v>47</v>
      </c>
      <c r="J11">
        <f>E5+E8+E9+E16+E17</f>
        <v>2.9722999999999997</v>
      </c>
      <c r="L11" s="5">
        <f>J11*10</f>
        <v>29.722999999999999</v>
      </c>
    </row>
    <row r="12" spans="1:12" x14ac:dyDescent="0.25">
      <c r="A12" t="s">
        <v>7</v>
      </c>
      <c r="B12">
        <v>21</v>
      </c>
      <c r="C12">
        <v>2.5</v>
      </c>
      <c r="D12">
        <v>414</v>
      </c>
      <c r="E12">
        <v>2.4049999999999998</v>
      </c>
      <c r="H12" t="s">
        <v>46</v>
      </c>
      <c r="J12">
        <f>E3</f>
        <v>0.34899999999999998</v>
      </c>
      <c r="L12" s="5">
        <f>J12*10</f>
        <v>3.4899999999999998</v>
      </c>
    </row>
    <row r="13" spans="1:12" x14ac:dyDescent="0.25">
      <c r="A13" t="s">
        <v>10</v>
      </c>
      <c r="B13">
        <v>13</v>
      </c>
      <c r="C13">
        <v>0.5</v>
      </c>
      <c r="D13">
        <v>33</v>
      </c>
      <c r="E13">
        <v>0.92169999999999996</v>
      </c>
      <c r="H13" t="s">
        <v>202</v>
      </c>
      <c r="J13">
        <f>E19</f>
        <v>0.1963</v>
      </c>
      <c r="L13" s="5">
        <f>J13*10</f>
        <v>1.9630000000000001</v>
      </c>
    </row>
    <row r="14" spans="1:12" x14ac:dyDescent="0.25">
      <c r="A14" t="s">
        <v>10</v>
      </c>
      <c r="B14">
        <v>14</v>
      </c>
      <c r="C14">
        <v>1</v>
      </c>
      <c r="D14">
        <v>78</v>
      </c>
      <c r="E14">
        <v>1.0689</v>
      </c>
    </row>
    <row r="15" spans="1:12" x14ac:dyDescent="0.25">
      <c r="A15" t="s">
        <v>7</v>
      </c>
      <c r="B15">
        <v>20</v>
      </c>
      <c r="C15">
        <v>2</v>
      </c>
      <c r="D15">
        <v>314</v>
      </c>
      <c r="E15">
        <v>2.1816</v>
      </c>
      <c r="H15" t="s">
        <v>228</v>
      </c>
    </row>
    <row r="16" spans="1:12" x14ac:dyDescent="0.25">
      <c r="A16" t="s">
        <v>9</v>
      </c>
      <c r="B16">
        <v>10</v>
      </c>
      <c r="C16" t="s">
        <v>8</v>
      </c>
      <c r="E16">
        <v>0.5454</v>
      </c>
      <c r="F16">
        <v>0.21</v>
      </c>
      <c r="H16" t="s">
        <v>7</v>
      </c>
      <c r="I16">
        <f>AVERAGE(B12,B15)</f>
        <v>20.5</v>
      </c>
    </row>
    <row r="17" spans="1:9" x14ac:dyDescent="0.25">
      <c r="A17" t="s">
        <v>9</v>
      </c>
      <c r="B17">
        <v>10</v>
      </c>
      <c r="C17" t="s">
        <v>8</v>
      </c>
      <c r="E17">
        <v>0.5454</v>
      </c>
      <c r="F17">
        <v>0.21</v>
      </c>
      <c r="H17" t="s">
        <v>10</v>
      </c>
      <c r="I17">
        <f>AVERAGE(B4,B6,B7,B10,B11,B13,B14,B18)</f>
        <v>12.75</v>
      </c>
    </row>
    <row r="18" spans="1:9" x14ac:dyDescent="0.25">
      <c r="A18" t="s">
        <v>10</v>
      </c>
      <c r="B18">
        <v>11</v>
      </c>
      <c r="C18" t="s">
        <v>8</v>
      </c>
      <c r="E18">
        <v>0.65990000000000004</v>
      </c>
      <c r="F18">
        <v>0.25</v>
      </c>
      <c r="H18" t="s">
        <v>9</v>
      </c>
      <c r="I18">
        <f>AVERAGE(B5,B8,B9,B16,B17)</f>
        <v>10.199999999999999</v>
      </c>
    </row>
    <row r="19" spans="1:9" x14ac:dyDescent="0.25">
      <c r="A19" t="s">
        <v>190</v>
      </c>
      <c r="B19">
        <v>6</v>
      </c>
      <c r="C19" t="s">
        <v>8</v>
      </c>
      <c r="E19">
        <v>0.1963</v>
      </c>
      <c r="F19">
        <v>0.05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5DF6-5B55-4622-9DE4-ACD9047FB183}">
  <dimension ref="A1:L23"/>
  <sheetViews>
    <sheetView topLeftCell="A10" workbookViewId="0">
      <selection activeCell="I23" sqref="I23"/>
    </sheetView>
  </sheetViews>
  <sheetFormatPr defaultRowHeight="15" x14ac:dyDescent="0.25"/>
  <sheetData>
    <row r="1" spans="1:12" x14ac:dyDescent="0.25">
      <c r="A1" t="s">
        <v>191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29</v>
      </c>
      <c r="B3">
        <v>30</v>
      </c>
      <c r="C3">
        <v>0.5</v>
      </c>
      <c r="D3">
        <v>201</v>
      </c>
      <c r="E3">
        <v>4.9085999999999999</v>
      </c>
      <c r="H3" t="s">
        <v>179</v>
      </c>
      <c r="J3">
        <f>D15</f>
        <v>558</v>
      </c>
      <c r="L3" s="5">
        <f>J3*10</f>
        <v>5580</v>
      </c>
    </row>
    <row r="4" spans="1:12" x14ac:dyDescent="0.25">
      <c r="A4" t="s">
        <v>10</v>
      </c>
      <c r="B4">
        <v>14</v>
      </c>
      <c r="C4">
        <v>0.5</v>
      </c>
      <c r="D4">
        <v>36</v>
      </c>
      <c r="E4">
        <v>1.0689</v>
      </c>
      <c r="H4" t="s">
        <v>61</v>
      </c>
      <c r="J4">
        <f>D4</f>
        <v>36</v>
      </c>
      <c r="L4" s="5">
        <f>J4*10</f>
        <v>360</v>
      </c>
    </row>
    <row r="5" spans="1:12" x14ac:dyDescent="0.25">
      <c r="A5" t="s">
        <v>79</v>
      </c>
      <c r="B5">
        <v>7</v>
      </c>
      <c r="C5" t="s">
        <v>8</v>
      </c>
      <c r="E5">
        <v>0.26719999999999999</v>
      </c>
      <c r="F5">
        <v>0.08</v>
      </c>
      <c r="H5" t="s">
        <v>184</v>
      </c>
      <c r="J5">
        <f>D11+D19</f>
        <v>60</v>
      </c>
      <c r="L5" s="5">
        <f>J5*10</f>
        <v>600</v>
      </c>
    </row>
    <row r="6" spans="1:12" x14ac:dyDescent="0.25">
      <c r="A6" t="s">
        <v>11</v>
      </c>
      <c r="B6">
        <v>13</v>
      </c>
      <c r="C6">
        <v>0.5</v>
      </c>
      <c r="D6">
        <v>33</v>
      </c>
      <c r="E6">
        <v>0.92169999999999996</v>
      </c>
      <c r="H6" t="s">
        <v>58</v>
      </c>
      <c r="J6">
        <f>D6</f>
        <v>33</v>
      </c>
      <c r="L6" s="5">
        <f>J6*10</f>
        <v>330</v>
      </c>
    </row>
    <row r="7" spans="1:12" x14ac:dyDescent="0.25">
      <c r="A7" t="s">
        <v>79</v>
      </c>
      <c r="B7">
        <v>8</v>
      </c>
      <c r="C7" t="s">
        <v>8</v>
      </c>
      <c r="E7">
        <v>0.34899999999999998</v>
      </c>
      <c r="F7">
        <v>0.12</v>
      </c>
      <c r="H7" t="s">
        <v>182</v>
      </c>
      <c r="J7">
        <f>D3+D9+D21</f>
        <v>307</v>
      </c>
      <c r="L7" s="5">
        <f>J7*10</f>
        <v>3070</v>
      </c>
    </row>
    <row r="8" spans="1:12" x14ac:dyDescent="0.25">
      <c r="A8" t="s">
        <v>10</v>
      </c>
      <c r="B8">
        <v>6</v>
      </c>
      <c r="C8" t="s">
        <v>8</v>
      </c>
      <c r="E8">
        <v>0.1963</v>
      </c>
      <c r="F8">
        <v>0.05</v>
      </c>
      <c r="L8" s="5"/>
    </row>
    <row r="9" spans="1:12" x14ac:dyDescent="0.25">
      <c r="A9" t="s">
        <v>29</v>
      </c>
      <c r="B9">
        <v>15</v>
      </c>
      <c r="C9">
        <v>0.5</v>
      </c>
      <c r="D9">
        <v>46</v>
      </c>
      <c r="E9">
        <v>1.2271000000000001</v>
      </c>
      <c r="H9" t="s">
        <v>62</v>
      </c>
      <c r="J9">
        <f>F8+F10+F12+F13+F14+F16+F18+F22+F23</f>
        <v>1.01</v>
      </c>
      <c r="L9" s="5">
        <f>J9*10</f>
        <v>10.1</v>
      </c>
    </row>
    <row r="10" spans="1:12" x14ac:dyDescent="0.25">
      <c r="A10" t="s">
        <v>10</v>
      </c>
      <c r="B10">
        <v>9</v>
      </c>
      <c r="C10" t="s">
        <v>8</v>
      </c>
      <c r="E10">
        <v>0.44169999999999998</v>
      </c>
      <c r="F10">
        <v>0.17</v>
      </c>
      <c r="H10" t="s">
        <v>55</v>
      </c>
      <c r="J10">
        <f>F5+F7+F17+F20</f>
        <v>0.55000000000000004</v>
      </c>
      <c r="L10" s="5">
        <f>J10*10</f>
        <v>5.5</v>
      </c>
    </row>
    <row r="11" spans="1:12" x14ac:dyDescent="0.25">
      <c r="A11" t="s">
        <v>9</v>
      </c>
      <c r="B11">
        <v>11</v>
      </c>
      <c r="C11">
        <v>0.5</v>
      </c>
      <c r="D11">
        <v>23</v>
      </c>
      <c r="E11">
        <v>0.65990000000000004</v>
      </c>
      <c r="L11" s="5"/>
    </row>
    <row r="12" spans="1:12" x14ac:dyDescent="0.25">
      <c r="A12" t="s">
        <v>10</v>
      </c>
      <c r="B12">
        <v>6</v>
      </c>
      <c r="C12" t="s">
        <v>8</v>
      </c>
      <c r="E12">
        <v>0.1963</v>
      </c>
      <c r="F12">
        <v>0.05</v>
      </c>
      <c r="H12" t="s">
        <v>81</v>
      </c>
      <c r="J12">
        <f>E14+E15+E18</f>
        <v>4.5704000000000002</v>
      </c>
      <c r="L12" s="5">
        <f t="shared" ref="L12:L17" si="0">J12*10</f>
        <v>45.704000000000001</v>
      </c>
    </row>
    <row r="13" spans="1:12" x14ac:dyDescent="0.25">
      <c r="A13" t="s">
        <v>10</v>
      </c>
      <c r="B13">
        <v>7</v>
      </c>
      <c r="C13" t="s">
        <v>8</v>
      </c>
      <c r="E13">
        <v>0.26719999999999999</v>
      </c>
      <c r="F13">
        <v>0.08</v>
      </c>
      <c r="H13" t="s">
        <v>45</v>
      </c>
      <c r="J13">
        <f>E4+E8+E10+E12+E13+E16+E22+E23</f>
        <v>3.1356000000000002</v>
      </c>
      <c r="L13" s="5">
        <f t="shared" si="0"/>
        <v>31.356000000000002</v>
      </c>
    </row>
    <row r="14" spans="1:12" x14ac:dyDescent="0.25">
      <c r="A14" t="s">
        <v>7</v>
      </c>
      <c r="B14">
        <v>9</v>
      </c>
      <c r="C14" t="s">
        <v>8</v>
      </c>
      <c r="E14">
        <v>0.44169999999999998</v>
      </c>
      <c r="F14">
        <v>0.17</v>
      </c>
      <c r="H14" t="s">
        <v>47</v>
      </c>
      <c r="J14">
        <f>E11+E19</f>
        <v>1.7288000000000001</v>
      </c>
      <c r="L14" s="5">
        <f t="shared" si="0"/>
        <v>17.288</v>
      </c>
    </row>
    <row r="15" spans="1:12" x14ac:dyDescent="0.25">
      <c r="A15" t="s">
        <v>7</v>
      </c>
      <c r="B15">
        <v>26</v>
      </c>
      <c r="C15">
        <v>2</v>
      </c>
      <c r="D15">
        <v>558</v>
      </c>
      <c r="E15">
        <v>3.6869999999999998</v>
      </c>
      <c r="H15" t="s">
        <v>46</v>
      </c>
      <c r="J15">
        <f>E6</f>
        <v>0.92169999999999996</v>
      </c>
      <c r="L15" s="5">
        <f t="shared" si="0"/>
        <v>9.2169999999999987</v>
      </c>
    </row>
    <row r="16" spans="1:12" x14ac:dyDescent="0.25">
      <c r="A16" t="s">
        <v>10</v>
      </c>
      <c r="B16">
        <v>8</v>
      </c>
      <c r="C16" t="s">
        <v>8</v>
      </c>
      <c r="E16">
        <v>0.34899999999999998</v>
      </c>
      <c r="F16">
        <v>0.12</v>
      </c>
      <c r="H16" t="s">
        <v>87</v>
      </c>
      <c r="J16">
        <f>E3+E9+E20+E21</f>
        <v>8.4971999999999994</v>
      </c>
      <c r="L16" s="5">
        <f t="shared" si="0"/>
        <v>84.971999999999994</v>
      </c>
    </row>
    <row r="17" spans="1:12" x14ac:dyDescent="0.25">
      <c r="A17" t="s">
        <v>79</v>
      </c>
      <c r="B17">
        <v>6</v>
      </c>
      <c r="C17" t="s">
        <v>8</v>
      </c>
      <c r="E17">
        <v>0.1963</v>
      </c>
      <c r="F17">
        <v>0.05</v>
      </c>
      <c r="H17" t="s">
        <v>82</v>
      </c>
      <c r="J17">
        <f>E5+E7+E17</f>
        <v>0.8125</v>
      </c>
      <c r="L17" s="5">
        <f t="shared" si="0"/>
        <v>8.125</v>
      </c>
    </row>
    <row r="18" spans="1:12" x14ac:dyDescent="0.25">
      <c r="A18" t="s">
        <v>7</v>
      </c>
      <c r="B18">
        <v>9</v>
      </c>
      <c r="C18" t="s">
        <v>8</v>
      </c>
      <c r="E18">
        <v>0.44169999999999998</v>
      </c>
      <c r="F18">
        <v>0.17</v>
      </c>
    </row>
    <row r="19" spans="1:12" x14ac:dyDescent="0.25">
      <c r="A19" t="s">
        <v>9</v>
      </c>
      <c r="B19">
        <v>14</v>
      </c>
      <c r="C19">
        <v>0.5</v>
      </c>
      <c r="D19">
        <v>37</v>
      </c>
      <c r="E19">
        <v>1.0689</v>
      </c>
      <c r="H19" t="s">
        <v>228</v>
      </c>
    </row>
    <row r="20" spans="1:12" x14ac:dyDescent="0.25">
      <c r="A20" t="s">
        <v>29</v>
      </c>
      <c r="B20">
        <v>12</v>
      </c>
      <c r="C20" t="s">
        <v>8</v>
      </c>
      <c r="E20">
        <v>0.7853</v>
      </c>
      <c r="F20">
        <v>0.3</v>
      </c>
      <c r="H20" t="s">
        <v>7</v>
      </c>
      <c r="I20">
        <f>AVERAGE(B14,B15)</f>
        <v>17.5</v>
      </c>
    </row>
    <row r="21" spans="1:12" x14ac:dyDescent="0.25">
      <c r="A21" t="s">
        <v>29</v>
      </c>
      <c r="B21">
        <v>17</v>
      </c>
      <c r="C21">
        <v>0.5</v>
      </c>
      <c r="D21">
        <v>60</v>
      </c>
      <c r="E21">
        <v>1.5762</v>
      </c>
      <c r="H21" t="s">
        <v>10</v>
      </c>
      <c r="I21">
        <f>AVERAGE(B4,B8,B10,B12,B13,B16,B22,B23)</f>
        <v>8.125</v>
      </c>
    </row>
    <row r="22" spans="1:12" x14ac:dyDescent="0.25">
      <c r="A22" t="s">
        <v>10</v>
      </c>
      <c r="B22">
        <v>8</v>
      </c>
      <c r="C22" t="s">
        <v>8</v>
      </c>
      <c r="E22">
        <v>0.34899999999999998</v>
      </c>
      <c r="F22">
        <v>0.12</v>
      </c>
      <c r="H22" t="s">
        <v>29</v>
      </c>
      <c r="I22">
        <f>AVERAGE(B3,B9,B20,B21)</f>
        <v>18.5</v>
      </c>
    </row>
    <row r="23" spans="1:12" x14ac:dyDescent="0.25">
      <c r="A23" t="s">
        <v>10</v>
      </c>
      <c r="B23">
        <v>7</v>
      </c>
      <c r="C23" t="s">
        <v>8</v>
      </c>
      <c r="E23">
        <v>0.26719999999999999</v>
      </c>
      <c r="F23">
        <v>0.08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39D5-703A-42BD-BC63-9DB18357CA08}">
  <dimension ref="A1:L23"/>
  <sheetViews>
    <sheetView workbookViewId="0">
      <selection activeCell="I18" sqref="I18"/>
    </sheetView>
  </sheetViews>
  <sheetFormatPr defaultRowHeight="15" x14ac:dyDescent="0.25"/>
  <sheetData>
    <row r="1" spans="1:12" x14ac:dyDescent="0.25">
      <c r="A1" t="s">
        <v>192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7</v>
      </c>
      <c r="C3" t="s">
        <v>8</v>
      </c>
      <c r="E3">
        <v>0.26719999999999999</v>
      </c>
      <c r="F3">
        <v>0.08</v>
      </c>
      <c r="H3" t="s">
        <v>47</v>
      </c>
      <c r="J3">
        <f>E3+E18</f>
        <v>0.92710000000000004</v>
      </c>
      <c r="L3" s="5">
        <f t="shared" ref="L3:L8" si="0">J3*10</f>
        <v>9.2710000000000008</v>
      </c>
    </row>
    <row r="4" spans="1:12" x14ac:dyDescent="0.25">
      <c r="A4" t="s">
        <v>193</v>
      </c>
      <c r="B4">
        <v>7</v>
      </c>
      <c r="C4" t="s">
        <v>8</v>
      </c>
      <c r="E4">
        <v>0.26719999999999999</v>
      </c>
      <c r="F4">
        <v>0.08</v>
      </c>
      <c r="H4" t="s">
        <v>203</v>
      </c>
      <c r="J4">
        <f>E7+E8+E20+E21</f>
        <v>2.0997000000000003</v>
      </c>
      <c r="L4" s="5">
        <f t="shared" si="0"/>
        <v>20.997000000000003</v>
      </c>
    </row>
    <row r="5" spans="1:12" x14ac:dyDescent="0.25">
      <c r="A5" t="s">
        <v>194</v>
      </c>
      <c r="B5">
        <v>10</v>
      </c>
      <c r="C5" t="s">
        <v>8</v>
      </c>
      <c r="E5">
        <v>0.5454</v>
      </c>
      <c r="F5">
        <v>0.21</v>
      </c>
      <c r="H5" t="s">
        <v>204</v>
      </c>
      <c r="J5">
        <f>E5+E14+E19</f>
        <v>1.5543</v>
      </c>
      <c r="L5" s="5">
        <f t="shared" si="0"/>
        <v>15.542999999999999</v>
      </c>
    </row>
    <row r="6" spans="1:12" x14ac:dyDescent="0.25">
      <c r="A6" t="s">
        <v>195</v>
      </c>
      <c r="B6">
        <v>8</v>
      </c>
      <c r="C6" t="s">
        <v>8</v>
      </c>
      <c r="E6">
        <v>0.34899999999999998</v>
      </c>
      <c r="F6">
        <v>0.12</v>
      </c>
      <c r="H6" t="s">
        <v>205</v>
      </c>
      <c r="J6">
        <f>E6+E9+E10+E22+E23</f>
        <v>2.4758</v>
      </c>
      <c r="L6" s="5">
        <f t="shared" si="0"/>
        <v>24.757999999999999</v>
      </c>
    </row>
    <row r="7" spans="1:12" x14ac:dyDescent="0.25">
      <c r="A7" t="s">
        <v>196</v>
      </c>
      <c r="B7">
        <v>10</v>
      </c>
      <c r="C7" t="s">
        <v>8</v>
      </c>
      <c r="E7">
        <v>0.5454</v>
      </c>
      <c r="F7">
        <v>0.21</v>
      </c>
      <c r="H7" t="s">
        <v>45</v>
      </c>
      <c r="J7">
        <f>E15</f>
        <v>0.65990000000000004</v>
      </c>
      <c r="L7" s="5">
        <f t="shared" si="0"/>
        <v>6.5990000000000002</v>
      </c>
    </row>
    <row r="8" spans="1:12" x14ac:dyDescent="0.25">
      <c r="A8" t="s">
        <v>196</v>
      </c>
      <c r="B8">
        <v>11</v>
      </c>
      <c r="C8" t="s">
        <v>8</v>
      </c>
      <c r="E8">
        <v>0.65990000000000004</v>
      </c>
      <c r="F8">
        <v>0.25</v>
      </c>
      <c r="H8" t="s">
        <v>206</v>
      </c>
      <c r="J8">
        <f>E4+E11+E12+E13+E16+E17</f>
        <v>2.0068000000000001</v>
      </c>
      <c r="L8" s="5">
        <f t="shared" si="0"/>
        <v>20.068000000000001</v>
      </c>
    </row>
    <row r="9" spans="1:12" x14ac:dyDescent="0.25">
      <c r="A9" t="s">
        <v>195</v>
      </c>
      <c r="B9">
        <v>8</v>
      </c>
      <c r="C9" t="s">
        <v>8</v>
      </c>
      <c r="E9">
        <v>0.34899999999999998</v>
      </c>
      <c r="F9">
        <v>0.12</v>
      </c>
    </row>
    <row r="10" spans="1:12" x14ac:dyDescent="0.25">
      <c r="A10" t="s">
        <v>195</v>
      </c>
      <c r="B10">
        <v>14</v>
      </c>
      <c r="C10" t="s">
        <v>8</v>
      </c>
      <c r="E10">
        <v>1.0689</v>
      </c>
      <c r="F10">
        <v>0.4</v>
      </c>
    </row>
    <row r="11" spans="1:12" x14ac:dyDescent="0.25">
      <c r="A11" t="s">
        <v>193</v>
      </c>
      <c r="B11">
        <v>7</v>
      </c>
      <c r="C11" t="s">
        <v>8</v>
      </c>
      <c r="E11">
        <v>0.26719999999999999</v>
      </c>
      <c r="F11">
        <v>0.08</v>
      </c>
      <c r="H11" t="s">
        <v>207</v>
      </c>
      <c r="J11">
        <f>SUM(F3:F23)</f>
        <v>3.5</v>
      </c>
      <c r="L11">
        <f>J11*10</f>
        <v>35</v>
      </c>
    </row>
    <row r="12" spans="1:12" x14ac:dyDescent="0.25">
      <c r="A12" t="s">
        <v>193</v>
      </c>
      <c r="B12">
        <v>11</v>
      </c>
      <c r="C12" t="s">
        <v>8</v>
      </c>
      <c r="E12">
        <v>0.65990000000000004</v>
      </c>
      <c r="F12">
        <v>0.25</v>
      </c>
    </row>
    <row r="13" spans="1:12" x14ac:dyDescent="0.25">
      <c r="A13" t="s">
        <v>193</v>
      </c>
      <c r="B13">
        <v>7</v>
      </c>
      <c r="C13" t="s">
        <v>8</v>
      </c>
      <c r="E13">
        <v>0.26719999999999999</v>
      </c>
      <c r="F13">
        <v>0.08</v>
      </c>
      <c r="H13" t="s">
        <v>228</v>
      </c>
    </row>
    <row r="14" spans="1:12" x14ac:dyDescent="0.25">
      <c r="A14" t="s">
        <v>194</v>
      </c>
      <c r="B14">
        <v>8</v>
      </c>
      <c r="C14" t="s">
        <v>8</v>
      </c>
      <c r="E14">
        <v>0.34899999999999998</v>
      </c>
      <c r="F14">
        <v>0.12</v>
      </c>
      <c r="H14" t="s">
        <v>196</v>
      </c>
      <c r="I14">
        <f>AVERAGE(B7,B8,B20,B21)</f>
        <v>9.75</v>
      </c>
    </row>
    <row r="15" spans="1:12" x14ac:dyDescent="0.25">
      <c r="A15" t="s">
        <v>10</v>
      </c>
      <c r="B15">
        <v>11</v>
      </c>
      <c r="C15" t="s">
        <v>8</v>
      </c>
      <c r="E15">
        <v>0.65990000000000004</v>
      </c>
      <c r="F15">
        <v>0.25</v>
      </c>
      <c r="H15" t="s">
        <v>194</v>
      </c>
      <c r="I15">
        <f>AVERAGE(B5,B14,B19)</f>
        <v>9.6666666666666661</v>
      </c>
    </row>
    <row r="16" spans="1:12" x14ac:dyDescent="0.25">
      <c r="A16" t="s">
        <v>193</v>
      </c>
      <c r="B16">
        <v>8</v>
      </c>
      <c r="C16" t="s">
        <v>8</v>
      </c>
      <c r="E16">
        <v>0.34899999999999998</v>
      </c>
      <c r="F16">
        <v>0.12</v>
      </c>
      <c r="H16" t="s">
        <v>195</v>
      </c>
      <c r="I16">
        <f>AVERAGE(B6,B9,B10,B22,B23)</f>
        <v>9.1999999999999993</v>
      </c>
    </row>
    <row r="17" spans="1:9" x14ac:dyDescent="0.25">
      <c r="A17" t="s">
        <v>193</v>
      </c>
      <c r="B17">
        <v>6</v>
      </c>
      <c r="C17" t="s">
        <v>8</v>
      </c>
      <c r="E17">
        <v>0.1963</v>
      </c>
      <c r="F17">
        <v>0.05</v>
      </c>
      <c r="H17" t="s">
        <v>193</v>
      </c>
      <c r="I17">
        <f>AVERAGE(B4,B11,B12,B13,B16,B17)</f>
        <v>7.666666666666667</v>
      </c>
    </row>
    <row r="18" spans="1:9" x14ac:dyDescent="0.25">
      <c r="A18" t="s">
        <v>9</v>
      </c>
      <c r="B18">
        <v>11</v>
      </c>
      <c r="C18" t="s">
        <v>8</v>
      </c>
      <c r="E18">
        <v>0.65990000000000004</v>
      </c>
      <c r="F18">
        <v>0.25</v>
      </c>
    </row>
    <row r="19" spans="1:9" x14ac:dyDescent="0.25">
      <c r="A19" t="s">
        <v>194</v>
      </c>
      <c r="B19">
        <v>11</v>
      </c>
      <c r="C19" t="s">
        <v>8</v>
      </c>
      <c r="E19">
        <v>0.65990000000000004</v>
      </c>
      <c r="F19">
        <v>0.25</v>
      </c>
    </row>
    <row r="20" spans="1:9" x14ac:dyDescent="0.25">
      <c r="A20" t="s">
        <v>196</v>
      </c>
      <c r="B20">
        <v>10</v>
      </c>
      <c r="C20" t="s">
        <v>8</v>
      </c>
      <c r="E20">
        <v>0.5454</v>
      </c>
      <c r="F20">
        <v>0.21</v>
      </c>
    </row>
    <row r="21" spans="1:9" x14ac:dyDescent="0.25">
      <c r="A21" t="s">
        <v>196</v>
      </c>
      <c r="B21">
        <v>8</v>
      </c>
      <c r="C21" t="s">
        <v>8</v>
      </c>
      <c r="E21">
        <v>0.34899999999999998</v>
      </c>
      <c r="F21">
        <v>0.12</v>
      </c>
    </row>
    <row r="22" spans="1:9" x14ac:dyDescent="0.25">
      <c r="A22" t="s">
        <v>195</v>
      </c>
      <c r="B22">
        <v>7</v>
      </c>
      <c r="C22" t="s">
        <v>8</v>
      </c>
      <c r="E22">
        <v>0.26719999999999999</v>
      </c>
      <c r="F22">
        <v>0.08</v>
      </c>
    </row>
    <row r="23" spans="1:9" x14ac:dyDescent="0.25">
      <c r="A23" t="s">
        <v>195</v>
      </c>
      <c r="B23">
        <v>9</v>
      </c>
      <c r="C23" t="s">
        <v>8</v>
      </c>
      <c r="E23">
        <v>0.44169999999999998</v>
      </c>
      <c r="F23">
        <v>0.17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F743-2367-43FC-A0E8-9CA9A875901D}">
  <dimension ref="A1:L23"/>
  <sheetViews>
    <sheetView topLeftCell="A3" workbookViewId="0">
      <selection activeCell="I16" sqref="I16"/>
    </sheetView>
  </sheetViews>
  <sheetFormatPr defaultRowHeight="15" x14ac:dyDescent="0.25"/>
  <sheetData>
    <row r="1" spans="1:12" x14ac:dyDescent="0.25">
      <c r="A1" t="s">
        <v>197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18</v>
      </c>
      <c r="C3">
        <v>2</v>
      </c>
      <c r="D3">
        <v>233</v>
      </c>
      <c r="E3">
        <v>1.7669999999999999</v>
      </c>
      <c r="H3" t="s">
        <v>61</v>
      </c>
      <c r="J3">
        <f>D3+D4+D7+D17+D21+D22+D23</f>
        <v>766</v>
      </c>
      <c r="L3" s="5">
        <f>J3*10</f>
        <v>7660</v>
      </c>
    </row>
    <row r="4" spans="1:12" x14ac:dyDescent="0.25">
      <c r="A4" t="s">
        <v>10</v>
      </c>
      <c r="B4">
        <v>18</v>
      </c>
      <c r="C4">
        <v>2</v>
      </c>
      <c r="D4">
        <v>233</v>
      </c>
      <c r="E4">
        <v>1.7669999999999999</v>
      </c>
      <c r="H4" t="s">
        <v>58</v>
      </c>
      <c r="J4">
        <f>D8+D18</f>
        <v>489</v>
      </c>
      <c r="L4" s="5">
        <f>J4*10</f>
        <v>4890</v>
      </c>
    </row>
    <row r="5" spans="1:12" x14ac:dyDescent="0.25">
      <c r="A5" t="s">
        <v>10</v>
      </c>
      <c r="B5">
        <v>9</v>
      </c>
      <c r="C5" t="s">
        <v>8</v>
      </c>
      <c r="E5">
        <v>0.44169999999999998</v>
      </c>
      <c r="F5">
        <v>0.17</v>
      </c>
      <c r="L5" s="5"/>
    </row>
    <row r="6" spans="1:12" x14ac:dyDescent="0.25">
      <c r="A6" t="s">
        <v>10</v>
      </c>
      <c r="B6">
        <v>10</v>
      </c>
      <c r="C6" t="s">
        <v>8</v>
      </c>
      <c r="E6">
        <v>0.5454</v>
      </c>
      <c r="F6">
        <v>0.21</v>
      </c>
      <c r="H6" t="s">
        <v>62</v>
      </c>
      <c r="J6">
        <f>F5+F6+F10+F9+F11+F12+F13+F15+F16+F19+F20</f>
        <v>1.3299999999999998</v>
      </c>
      <c r="L6" s="5">
        <f>J6*10</f>
        <v>13.299999999999999</v>
      </c>
    </row>
    <row r="7" spans="1:12" x14ac:dyDescent="0.25">
      <c r="A7" t="s">
        <v>10</v>
      </c>
      <c r="B7">
        <v>13</v>
      </c>
      <c r="C7">
        <v>1</v>
      </c>
      <c r="D7">
        <v>67</v>
      </c>
      <c r="E7">
        <v>0.92169999999999996</v>
      </c>
      <c r="H7" t="s">
        <v>63</v>
      </c>
      <c r="J7">
        <f>F14</f>
        <v>0.05</v>
      </c>
      <c r="L7" s="5">
        <f>J7*10</f>
        <v>0.5</v>
      </c>
    </row>
    <row r="8" spans="1:12" x14ac:dyDescent="0.25">
      <c r="A8" t="s">
        <v>11</v>
      </c>
      <c r="B8">
        <v>20</v>
      </c>
      <c r="C8">
        <v>1</v>
      </c>
      <c r="D8">
        <v>171</v>
      </c>
      <c r="E8">
        <v>2.1816</v>
      </c>
      <c r="L8" s="5"/>
    </row>
    <row r="9" spans="1:12" x14ac:dyDescent="0.25">
      <c r="A9" t="s">
        <v>10</v>
      </c>
      <c r="B9">
        <v>7</v>
      </c>
      <c r="C9" t="s">
        <v>8</v>
      </c>
      <c r="E9">
        <v>0.26719999999999999</v>
      </c>
      <c r="F9">
        <v>0.08</v>
      </c>
      <c r="H9" t="s">
        <v>45</v>
      </c>
      <c r="J9">
        <f>E3+E4+E5+E7+E6+E9+E10+E12+E11+E13+E15+E16+E17+E19+E20+E21+E22+E23</f>
        <v>11.926979999999999</v>
      </c>
      <c r="L9" s="5">
        <f>J9*10</f>
        <v>119.26979999999999</v>
      </c>
    </row>
    <row r="10" spans="1:12" x14ac:dyDescent="0.25">
      <c r="A10" t="s">
        <v>10</v>
      </c>
      <c r="B10">
        <v>9</v>
      </c>
      <c r="C10" t="s">
        <v>8</v>
      </c>
      <c r="E10">
        <v>0.44169999999999998</v>
      </c>
      <c r="F10">
        <v>0.17</v>
      </c>
      <c r="H10" t="s">
        <v>46</v>
      </c>
      <c r="J10">
        <f>E8+E18</f>
        <v>5.0667</v>
      </c>
      <c r="L10" s="5">
        <f>J10*10</f>
        <v>50.667000000000002</v>
      </c>
    </row>
    <row r="11" spans="1:12" x14ac:dyDescent="0.25">
      <c r="A11" t="s">
        <v>10</v>
      </c>
      <c r="B11">
        <v>7</v>
      </c>
      <c r="C11" t="s">
        <v>8</v>
      </c>
      <c r="E11">
        <v>0.26719999999999999</v>
      </c>
      <c r="F11">
        <v>0.08</v>
      </c>
      <c r="H11" t="s">
        <v>82</v>
      </c>
      <c r="J11">
        <f>E14</f>
        <v>0.1963</v>
      </c>
      <c r="L11" s="5">
        <f>J11*10</f>
        <v>1.9630000000000001</v>
      </c>
    </row>
    <row r="12" spans="1:12" x14ac:dyDescent="0.25">
      <c r="A12" t="s">
        <v>10</v>
      </c>
      <c r="B12">
        <v>7</v>
      </c>
      <c r="C12" t="s">
        <v>8</v>
      </c>
      <c r="E12">
        <v>0.26719999999999999</v>
      </c>
      <c r="F12">
        <v>0.08</v>
      </c>
    </row>
    <row r="13" spans="1:12" x14ac:dyDescent="0.25">
      <c r="A13" t="s">
        <v>10</v>
      </c>
      <c r="B13">
        <v>7</v>
      </c>
      <c r="C13" t="s">
        <v>8</v>
      </c>
      <c r="E13">
        <v>0.26719999999999999</v>
      </c>
      <c r="F13">
        <v>0.08</v>
      </c>
      <c r="H13" t="s">
        <v>228</v>
      </c>
    </row>
    <row r="14" spans="1:12" x14ac:dyDescent="0.25">
      <c r="A14" t="s">
        <v>79</v>
      </c>
      <c r="B14">
        <v>6</v>
      </c>
      <c r="C14" t="s">
        <v>8</v>
      </c>
      <c r="E14">
        <v>0.1963</v>
      </c>
      <c r="F14">
        <v>0.05</v>
      </c>
      <c r="H14" t="s">
        <v>10</v>
      </c>
      <c r="I14">
        <f>AVERAGE(B3,B4,B5,B6,B7,B9,B10,B11,B12,B13,B15,B16,B17,B19,B20,B21,B22,B23)</f>
        <v>10.388888888888889</v>
      </c>
    </row>
    <row r="15" spans="1:12" x14ac:dyDescent="0.25">
      <c r="A15" t="s">
        <v>10</v>
      </c>
      <c r="B15">
        <v>7</v>
      </c>
      <c r="C15" t="s">
        <v>8</v>
      </c>
      <c r="E15">
        <v>0.26719999999999999</v>
      </c>
      <c r="F15">
        <v>0.08</v>
      </c>
      <c r="H15" t="s">
        <v>11</v>
      </c>
      <c r="I15">
        <f>AVERAGE(B8,B18)</f>
        <v>21.5</v>
      </c>
    </row>
    <row r="16" spans="1:12" x14ac:dyDescent="0.25">
      <c r="A16" t="s">
        <v>10</v>
      </c>
      <c r="B16">
        <v>6</v>
      </c>
      <c r="C16" t="s">
        <v>8</v>
      </c>
      <c r="E16">
        <v>0.1963</v>
      </c>
      <c r="F16">
        <v>0.05</v>
      </c>
    </row>
    <row r="17" spans="1:6" x14ac:dyDescent="0.25">
      <c r="A17" t="s">
        <v>10</v>
      </c>
      <c r="B17">
        <v>11</v>
      </c>
      <c r="C17">
        <v>0.5</v>
      </c>
      <c r="D17">
        <v>23</v>
      </c>
      <c r="E17">
        <v>0.65990000000000004</v>
      </c>
    </row>
    <row r="18" spans="1:6" x14ac:dyDescent="0.25">
      <c r="A18" t="s">
        <v>11</v>
      </c>
      <c r="B18">
        <v>23</v>
      </c>
      <c r="C18">
        <v>1.5</v>
      </c>
      <c r="D18">
        <v>318</v>
      </c>
      <c r="E18">
        <v>2.8851</v>
      </c>
    </row>
    <row r="19" spans="1:6" x14ac:dyDescent="0.25">
      <c r="A19" t="s">
        <v>10</v>
      </c>
      <c r="B19">
        <v>7</v>
      </c>
      <c r="C19" t="s">
        <v>8</v>
      </c>
      <c r="E19">
        <v>0.26719999999999999</v>
      </c>
      <c r="F19">
        <v>0.08</v>
      </c>
    </row>
    <row r="20" spans="1:6" x14ac:dyDescent="0.25">
      <c r="A20" t="s">
        <v>10</v>
      </c>
      <c r="B20">
        <v>11</v>
      </c>
      <c r="C20" t="s">
        <v>8</v>
      </c>
      <c r="E20">
        <v>0.65990000000000004</v>
      </c>
      <c r="F20">
        <v>0.25</v>
      </c>
    </row>
    <row r="21" spans="1:6" x14ac:dyDescent="0.25">
      <c r="A21" t="s">
        <v>10</v>
      </c>
      <c r="B21">
        <v>14</v>
      </c>
      <c r="C21">
        <v>1</v>
      </c>
      <c r="D21">
        <v>78</v>
      </c>
      <c r="E21">
        <v>1.0689</v>
      </c>
    </row>
    <row r="22" spans="1:6" x14ac:dyDescent="0.25">
      <c r="A22" t="s">
        <v>10</v>
      </c>
      <c r="B22">
        <v>12</v>
      </c>
      <c r="C22">
        <v>0.5</v>
      </c>
      <c r="D22">
        <v>27</v>
      </c>
      <c r="E22">
        <v>0.7853</v>
      </c>
    </row>
    <row r="23" spans="1:6" x14ac:dyDescent="0.25">
      <c r="A23" t="s">
        <v>10</v>
      </c>
      <c r="B23">
        <v>14</v>
      </c>
      <c r="C23">
        <v>1.5</v>
      </c>
      <c r="D23">
        <v>105</v>
      </c>
      <c r="E23">
        <v>1.06898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7174-86C2-4D9D-BF9A-4456828CD927}">
  <dimension ref="A1:L22"/>
  <sheetViews>
    <sheetView workbookViewId="0">
      <selection activeCell="I20" sqref="I20"/>
    </sheetView>
  </sheetViews>
  <sheetFormatPr defaultRowHeight="15" x14ac:dyDescent="0.25"/>
  <sheetData>
    <row r="1" spans="1:12" x14ac:dyDescent="0.25">
      <c r="A1" t="s">
        <v>198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14</v>
      </c>
      <c r="C3">
        <v>0.5</v>
      </c>
      <c r="D3">
        <v>38</v>
      </c>
      <c r="E3">
        <v>1.0689</v>
      </c>
      <c r="H3" t="s">
        <v>58</v>
      </c>
      <c r="J3">
        <f>D16</f>
        <v>368</v>
      </c>
      <c r="L3" s="5">
        <f>J3*10</f>
        <v>3680</v>
      </c>
    </row>
    <row r="4" spans="1:12" x14ac:dyDescent="0.25">
      <c r="A4" t="s">
        <v>10</v>
      </c>
      <c r="B4">
        <v>20</v>
      </c>
      <c r="C4">
        <v>1</v>
      </c>
      <c r="D4">
        <v>171</v>
      </c>
      <c r="E4">
        <v>2.1816</v>
      </c>
      <c r="H4" t="s">
        <v>184</v>
      </c>
      <c r="J4">
        <f>D3+D8</f>
        <v>61</v>
      </c>
      <c r="L4" s="5">
        <f>J4*10</f>
        <v>610</v>
      </c>
    </row>
    <row r="5" spans="1:12" x14ac:dyDescent="0.25">
      <c r="A5" t="s">
        <v>194</v>
      </c>
      <c r="B5">
        <v>10</v>
      </c>
      <c r="C5" t="s">
        <v>8</v>
      </c>
      <c r="E5">
        <v>0.5454</v>
      </c>
      <c r="F5">
        <v>0.21</v>
      </c>
      <c r="H5" t="s">
        <v>61</v>
      </c>
      <c r="J5">
        <f>D4</f>
        <v>171</v>
      </c>
      <c r="L5" s="5">
        <f>J5*10</f>
        <v>1710</v>
      </c>
    </row>
    <row r="6" spans="1:12" x14ac:dyDescent="0.25">
      <c r="A6" t="s">
        <v>194</v>
      </c>
      <c r="B6">
        <v>9</v>
      </c>
      <c r="C6" t="s">
        <v>8</v>
      </c>
      <c r="E6">
        <v>0.44169999999999998</v>
      </c>
      <c r="F6">
        <v>0.17</v>
      </c>
      <c r="L6" s="5"/>
    </row>
    <row r="7" spans="1:12" x14ac:dyDescent="0.25">
      <c r="A7" t="s">
        <v>194</v>
      </c>
      <c r="B7">
        <v>11</v>
      </c>
      <c r="C7" t="s">
        <v>8</v>
      </c>
      <c r="E7">
        <v>0.65990000000000004</v>
      </c>
      <c r="F7">
        <v>0.25</v>
      </c>
      <c r="H7" t="s">
        <v>62</v>
      </c>
      <c r="J7">
        <f>F13+F14+F15+F17+F18+F19+F20+F21</f>
        <v>1.46</v>
      </c>
      <c r="L7" s="5">
        <f>J7*10</f>
        <v>14.6</v>
      </c>
    </row>
    <row r="8" spans="1:12" x14ac:dyDescent="0.25">
      <c r="A8" t="s">
        <v>9</v>
      </c>
      <c r="B8">
        <v>11</v>
      </c>
      <c r="C8">
        <v>0.5</v>
      </c>
      <c r="D8">
        <v>23</v>
      </c>
      <c r="E8">
        <v>0.65990000000000004</v>
      </c>
      <c r="H8" t="s">
        <v>63</v>
      </c>
      <c r="J8">
        <f>F5+F6+F7+F9+F10+F11+F12+F22</f>
        <v>2.52</v>
      </c>
      <c r="L8" s="5">
        <f>J8*10</f>
        <v>25.2</v>
      </c>
    </row>
    <row r="9" spans="1:12" x14ac:dyDescent="0.25">
      <c r="A9" t="s">
        <v>9</v>
      </c>
      <c r="B9">
        <v>11</v>
      </c>
      <c r="C9" t="s">
        <v>8</v>
      </c>
      <c r="E9">
        <v>0.65990000000000004</v>
      </c>
      <c r="F9">
        <v>0.25</v>
      </c>
      <c r="L9" s="5"/>
    </row>
    <row r="10" spans="1:12" x14ac:dyDescent="0.25">
      <c r="A10" t="s">
        <v>9</v>
      </c>
      <c r="B10">
        <v>10</v>
      </c>
      <c r="C10" t="s">
        <v>8</v>
      </c>
      <c r="E10">
        <v>0.5454</v>
      </c>
      <c r="F10">
        <v>0.21</v>
      </c>
      <c r="H10" t="s">
        <v>45</v>
      </c>
      <c r="J10">
        <f>E4+E13+E14+E15+E17+E19+E18+E20+E21</f>
        <v>6.0918000000000001</v>
      </c>
      <c r="L10" s="5">
        <f>J10*10</f>
        <v>60.917999999999999</v>
      </c>
    </row>
    <row r="11" spans="1:12" x14ac:dyDescent="0.25">
      <c r="A11" t="s">
        <v>9</v>
      </c>
      <c r="B11">
        <v>8</v>
      </c>
      <c r="C11" t="s">
        <v>8</v>
      </c>
      <c r="E11">
        <v>0.34899999999999998</v>
      </c>
      <c r="F11">
        <v>0.12</v>
      </c>
      <c r="H11" t="s">
        <v>46</v>
      </c>
      <c r="J11">
        <f>E16</f>
        <v>2.6396999999999999</v>
      </c>
      <c r="L11" s="5">
        <f>J11*10</f>
        <v>26.396999999999998</v>
      </c>
    </row>
    <row r="12" spans="1:12" x14ac:dyDescent="0.25">
      <c r="A12" t="s">
        <v>194</v>
      </c>
      <c r="B12">
        <v>10</v>
      </c>
      <c r="C12" t="s">
        <v>8</v>
      </c>
      <c r="E12">
        <v>0.5454</v>
      </c>
      <c r="F12">
        <v>0.21</v>
      </c>
      <c r="H12" t="s">
        <v>47</v>
      </c>
      <c r="J12">
        <f>E3+E8+E9+E10+E11+E22</f>
        <v>6.1682000000000006</v>
      </c>
      <c r="L12" s="5">
        <f>J12*10</f>
        <v>61.682000000000002</v>
      </c>
    </row>
    <row r="13" spans="1:12" x14ac:dyDescent="0.25">
      <c r="A13" t="s">
        <v>10</v>
      </c>
      <c r="B13">
        <v>11</v>
      </c>
      <c r="C13" t="s">
        <v>8</v>
      </c>
      <c r="E13">
        <v>0.65990000000000004</v>
      </c>
      <c r="F13">
        <v>0.25</v>
      </c>
      <c r="H13" t="s">
        <v>208</v>
      </c>
      <c r="J13">
        <f>E5+E6+E7+E12</f>
        <v>2.1924000000000001</v>
      </c>
      <c r="L13" s="5">
        <f>J13*10</f>
        <v>21.923999999999999</v>
      </c>
    </row>
    <row r="14" spans="1:12" x14ac:dyDescent="0.25">
      <c r="A14" t="s">
        <v>10</v>
      </c>
      <c r="B14">
        <v>11</v>
      </c>
      <c r="C14" t="s">
        <v>8</v>
      </c>
      <c r="E14">
        <v>0.65990000000000004</v>
      </c>
      <c r="F14">
        <v>0.25</v>
      </c>
    </row>
    <row r="15" spans="1:12" x14ac:dyDescent="0.25">
      <c r="A15" t="s">
        <v>10</v>
      </c>
      <c r="B15">
        <v>10</v>
      </c>
      <c r="C15" t="s">
        <v>8</v>
      </c>
      <c r="E15">
        <v>0.5454</v>
      </c>
      <c r="F15">
        <v>0.21</v>
      </c>
      <c r="H15" t="s">
        <v>228</v>
      </c>
    </row>
    <row r="16" spans="1:12" x14ac:dyDescent="0.25">
      <c r="A16" t="s">
        <v>11</v>
      </c>
      <c r="B16">
        <v>22</v>
      </c>
      <c r="C16">
        <v>2</v>
      </c>
      <c r="D16">
        <v>368</v>
      </c>
      <c r="E16">
        <v>2.6396999999999999</v>
      </c>
      <c r="H16" t="s">
        <v>10</v>
      </c>
      <c r="I16">
        <f>AVERAGE(B4,B13,B14,B15,B17,B18,B19,B20,B21)</f>
        <v>10.555555555555555</v>
      </c>
    </row>
    <row r="17" spans="1:9" x14ac:dyDescent="0.25">
      <c r="A17" t="s">
        <v>10</v>
      </c>
      <c r="B17">
        <v>9</v>
      </c>
      <c r="C17" t="s">
        <v>8</v>
      </c>
      <c r="E17">
        <v>0.44169999999999998</v>
      </c>
      <c r="F17">
        <v>0.17</v>
      </c>
      <c r="H17" t="s">
        <v>9</v>
      </c>
      <c r="I17">
        <f>AVERAGE(B3,B8,B9,B10,B11,B22)</f>
        <v>12.833333333333334</v>
      </c>
    </row>
    <row r="18" spans="1:9" x14ac:dyDescent="0.25">
      <c r="A18" t="s">
        <v>10</v>
      </c>
      <c r="B18">
        <v>7</v>
      </c>
      <c r="C18" t="s">
        <v>8</v>
      </c>
      <c r="E18">
        <v>0.26719999999999999</v>
      </c>
      <c r="F18">
        <v>0.08</v>
      </c>
      <c r="H18" t="s">
        <v>11</v>
      </c>
      <c r="I18">
        <f>AVERAGE(B16)</f>
        <v>22</v>
      </c>
    </row>
    <row r="19" spans="1:9" x14ac:dyDescent="0.25">
      <c r="A19" t="s">
        <v>10</v>
      </c>
      <c r="B19">
        <v>8</v>
      </c>
      <c r="C19" t="s">
        <v>8</v>
      </c>
      <c r="E19">
        <v>0.34899999999999998</v>
      </c>
      <c r="F19">
        <v>0.12</v>
      </c>
      <c r="H19" t="s">
        <v>194</v>
      </c>
      <c r="I19">
        <f>AVERAGE(B5,B6,B7)</f>
        <v>10</v>
      </c>
    </row>
    <row r="20" spans="1:9" x14ac:dyDescent="0.25">
      <c r="A20" t="s">
        <v>10</v>
      </c>
      <c r="B20">
        <v>9</v>
      </c>
      <c r="C20" t="s">
        <v>8</v>
      </c>
      <c r="E20">
        <v>0.44169999999999998</v>
      </c>
      <c r="F20">
        <v>0.17</v>
      </c>
    </row>
    <row r="21" spans="1:9" x14ac:dyDescent="0.25">
      <c r="A21" t="s">
        <v>10</v>
      </c>
      <c r="B21">
        <v>10</v>
      </c>
      <c r="C21" t="s">
        <v>8</v>
      </c>
      <c r="E21">
        <v>0.5454</v>
      </c>
      <c r="F21">
        <v>0.21</v>
      </c>
    </row>
    <row r="22" spans="1:9" x14ac:dyDescent="0.25">
      <c r="A22" t="s">
        <v>9</v>
      </c>
      <c r="B22">
        <v>23</v>
      </c>
      <c r="C22" t="s">
        <v>8</v>
      </c>
      <c r="E22">
        <v>2.8851</v>
      </c>
      <c r="F22">
        <v>1.1000000000000001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3DF58-87F5-458F-AA60-F67404924E46}">
  <dimension ref="A1:L16"/>
  <sheetViews>
    <sheetView workbookViewId="0">
      <selection activeCell="I16" sqref="I16"/>
    </sheetView>
  </sheetViews>
  <sheetFormatPr defaultRowHeight="15" x14ac:dyDescent="0.25"/>
  <sheetData>
    <row r="1" spans="1:12" x14ac:dyDescent="0.25">
      <c r="A1" t="s">
        <v>199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9</v>
      </c>
      <c r="C3" t="s">
        <v>8</v>
      </c>
      <c r="E3">
        <v>0.44169999999999998</v>
      </c>
      <c r="F3">
        <v>0.17</v>
      </c>
      <c r="H3" t="s">
        <v>61</v>
      </c>
      <c r="J3">
        <f>D15</f>
        <v>33</v>
      </c>
      <c r="L3" s="5">
        <f>J3*10</f>
        <v>330</v>
      </c>
    </row>
    <row r="4" spans="1:12" x14ac:dyDescent="0.25">
      <c r="A4" t="s">
        <v>194</v>
      </c>
      <c r="B4">
        <v>13</v>
      </c>
      <c r="C4" t="s">
        <v>8</v>
      </c>
      <c r="E4">
        <v>0.92169999999999996</v>
      </c>
      <c r="F4">
        <v>0.35</v>
      </c>
      <c r="L4" s="5"/>
    </row>
    <row r="5" spans="1:12" x14ac:dyDescent="0.25">
      <c r="A5" t="s">
        <v>194</v>
      </c>
      <c r="B5">
        <v>12</v>
      </c>
      <c r="C5" t="s">
        <v>8</v>
      </c>
      <c r="E5">
        <v>0.7853</v>
      </c>
      <c r="F5">
        <v>0.3</v>
      </c>
      <c r="H5" t="s">
        <v>62</v>
      </c>
      <c r="J5">
        <f>F9+F10+F11</f>
        <v>0.5</v>
      </c>
      <c r="L5" s="5">
        <f>J5*10</f>
        <v>5</v>
      </c>
    </row>
    <row r="6" spans="1:12" x14ac:dyDescent="0.25">
      <c r="A6" t="s">
        <v>194</v>
      </c>
      <c r="B6">
        <v>13</v>
      </c>
      <c r="C6" t="s">
        <v>8</v>
      </c>
      <c r="E6">
        <v>0.92169999999999996</v>
      </c>
      <c r="F6">
        <v>0.35</v>
      </c>
      <c r="H6" t="s">
        <v>63</v>
      </c>
      <c r="J6">
        <f>F3+F4+F5+F6+F7+F8+F12+F13+F14+F16</f>
        <v>2.2299999999999995</v>
      </c>
      <c r="L6" s="5">
        <f>J6*10</f>
        <v>22.299999999999997</v>
      </c>
    </row>
    <row r="7" spans="1:12" x14ac:dyDescent="0.25">
      <c r="A7" t="s">
        <v>9</v>
      </c>
      <c r="B7">
        <v>8</v>
      </c>
      <c r="C7" t="s">
        <v>8</v>
      </c>
      <c r="E7">
        <v>0.34899999999999998</v>
      </c>
      <c r="F7">
        <v>0.12</v>
      </c>
      <c r="L7" s="5"/>
    </row>
    <row r="8" spans="1:12" x14ac:dyDescent="0.25">
      <c r="A8" t="s">
        <v>9</v>
      </c>
      <c r="B8">
        <v>9</v>
      </c>
      <c r="C8" t="s">
        <v>8</v>
      </c>
      <c r="E8">
        <v>0.44169999999999998</v>
      </c>
      <c r="F8">
        <v>0.17</v>
      </c>
      <c r="H8" t="s">
        <v>45</v>
      </c>
      <c r="J8">
        <f>E9+E10+E11+E15</f>
        <v>2.2797000000000001</v>
      </c>
      <c r="L8" s="5">
        <f>J8*10</f>
        <v>22.797000000000001</v>
      </c>
    </row>
    <row r="9" spans="1:12" x14ac:dyDescent="0.25">
      <c r="A9" t="s">
        <v>10</v>
      </c>
      <c r="B9">
        <v>7</v>
      </c>
      <c r="C9" t="s">
        <v>8</v>
      </c>
      <c r="E9">
        <v>0.26719999999999999</v>
      </c>
      <c r="F9">
        <v>0.08</v>
      </c>
      <c r="H9" t="s">
        <v>47</v>
      </c>
      <c r="J9">
        <f>E3+E7+E8</f>
        <v>1.2323999999999999</v>
      </c>
      <c r="L9" s="5">
        <f>J9*10</f>
        <v>12.324</v>
      </c>
    </row>
    <row r="10" spans="1:12" x14ac:dyDescent="0.25">
      <c r="A10" t="s">
        <v>10</v>
      </c>
      <c r="B10">
        <v>10</v>
      </c>
      <c r="C10" t="s">
        <v>8</v>
      </c>
      <c r="E10">
        <v>0.5454</v>
      </c>
      <c r="F10">
        <v>0.21</v>
      </c>
      <c r="H10" t="s">
        <v>208</v>
      </c>
      <c r="J10">
        <f>E4+E5+E6+E12</f>
        <v>3.0703999999999998</v>
      </c>
      <c r="L10" s="5">
        <f>J10*10</f>
        <v>30.703999999999997</v>
      </c>
    </row>
    <row r="11" spans="1:12" x14ac:dyDescent="0.25">
      <c r="A11" t="s">
        <v>10</v>
      </c>
      <c r="B11">
        <v>10</v>
      </c>
      <c r="C11" t="s">
        <v>8</v>
      </c>
      <c r="E11">
        <v>0.5454</v>
      </c>
      <c r="F11">
        <v>0.21</v>
      </c>
      <c r="H11" t="s">
        <v>82</v>
      </c>
      <c r="J11">
        <f>E13+E14+E16</f>
        <v>1.6415</v>
      </c>
      <c r="L11" s="5">
        <f>J11*10</f>
        <v>16.414999999999999</v>
      </c>
    </row>
    <row r="12" spans="1:12" x14ac:dyDescent="0.25">
      <c r="A12" t="s">
        <v>194</v>
      </c>
      <c r="B12">
        <v>9</v>
      </c>
      <c r="C12" t="s">
        <v>8</v>
      </c>
      <c r="E12">
        <v>0.44169999999999998</v>
      </c>
      <c r="F12">
        <v>0.17</v>
      </c>
    </row>
    <row r="13" spans="1:12" x14ac:dyDescent="0.25">
      <c r="A13" t="s">
        <v>79</v>
      </c>
      <c r="B13">
        <v>12</v>
      </c>
      <c r="C13" t="s">
        <v>8</v>
      </c>
      <c r="E13">
        <v>0.7853</v>
      </c>
      <c r="F13">
        <v>0.3</v>
      </c>
      <c r="H13" t="s">
        <v>228</v>
      </c>
    </row>
    <row r="14" spans="1:12" x14ac:dyDescent="0.25">
      <c r="A14" t="s">
        <v>79</v>
      </c>
      <c r="B14">
        <v>11</v>
      </c>
      <c r="C14" t="s">
        <v>8</v>
      </c>
      <c r="E14">
        <v>0.65990000000000004</v>
      </c>
      <c r="F14">
        <v>0.25</v>
      </c>
      <c r="H14" t="s">
        <v>10</v>
      </c>
      <c r="I14">
        <f>AVERAGE(B9,B10,B11,B15)</f>
        <v>10</v>
      </c>
    </row>
    <row r="15" spans="1:12" x14ac:dyDescent="0.25">
      <c r="A15" t="s">
        <v>10</v>
      </c>
      <c r="B15">
        <v>13</v>
      </c>
      <c r="C15">
        <v>0.5</v>
      </c>
      <c r="D15">
        <v>33</v>
      </c>
      <c r="E15">
        <v>0.92169999999999996</v>
      </c>
      <c r="H15" t="s">
        <v>194</v>
      </c>
      <c r="I15">
        <f>AVERAGE(B4,B5,B6,B12)</f>
        <v>11.75</v>
      </c>
    </row>
    <row r="16" spans="1:12" x14ac:dyDescent="0.25">
      <c r="A16" t="s">
        <v>79</v>
      </c>
      <c r="B16">
        <v>6</v>
      </c>
      <c r="C16" t="s">
        <v>8</v>
      </c>
      <c r="E16">
        <v>0.1963</v>
      </c>
      <c r="F16">
        <v>0.05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549FD-2A92-4B48-83F9-4C79D4199554}">
  <dimension ref="A1:L29"/>
  <sheetViews>
    <sheetView topLeftCell="A7" workbookViewId="0">
      <selection activeCell="I19" sqref="I19"/>
    </sheetView>
  </sheetViews>
  <sheetFormatPr defaultRowHeight="15" x14ac:dyDescent="0.25"/>
  <sheetData>
    <row r="1" spans="1:12" x14ac:dyDescent="0.25">
      <c r="A1" t="s">
        <v>200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10</v>
      </c>
      <c r="C3" t="s">
        <v>8</v>
      </c>
      <c r="E3">
        <v>0.5454</v>
      </c>
      <c r="F3">
        <v>0.21</v>
      </c>
      <c r="H3" t="s">
        <v>179</v>
      </c>
      <c r="J3">
        <f>D7+D9+D17+D20+D21+D26</f>
        <v>1851</v>
      </c>
      <c r="L3" s="5">
        <f>J3*10</f>
        <v>18510</v>
      </c>
    </row>
    <row r="4" spans="1:12" x14ac:dyDescent="0.25">
      <c r="A4" t="s">
        <v>10</v>
      </c>
      <c r="B4">
        <v>11</v>
      </c>
      <c r="C4">
        <v>0.5</v>
      </c>
      <c r="D4">
        <v>23</v>
      </c>
      <c r="E4">
        <v>0.65990000000000004</v>
      </c>
      <c r="H4" t="s">
        <v>61</v>
      </c>
      <c r="J4">
        <f>D4+D11+D14+D18+D24+D25</f>
        <v>324</v>
      </c>
      <c r="L4" s="5">
        <f>J4*10</f>
        <v>3240</v>
      </c>
    </row>
    <row r="5" spans="1:12" x14ac:dyDescent="0.25">
      <c r="A5" t="s">
        <v>9</v>
      </c>
      <c r="B5">
        <v>9</v>
      </c>
      <c r="C5" t="s">
        <v>8</v>
      </c>
      <c r="E5">
        <v>0.44169999999999998</v>
      </c>
      <c r="F5">
        <v>0.17</v>
      </c>
      <c r="H5" t="s">
        <v>58</v>
      </c>
      <c r="J5">
        <f>D28</f>
        <v>290</v>
      </c>
      <c r="L5" s="5">
        <f>J5*10</f>
        <v>2900</v>
      </c>
    </row>
    <row r="6" spans="1:12" x14ac:dyDescent="0.25">
      <c r="A6" t="s">
        <v>10</v>
      </c>
      <c r="B6">
        <v>7</v>
      </c>
      <c r="C6" t="s">
        <v>8</v>
      </c>
      <c r="E6">
        <v>0.26719999999999999</v>
      </c>
      <c r="F6">
        <v>0.08</v>
      </c>
      <c r="L6" s="5"/>
    </row>
    <row r="7" spans="1:12" x14ac:dyDescent="0.25">
      <c r="A7" t="s">
        <v>7</v>
      </c>
      <c r="B7">
        <v>20</v>
      </c>
      <c r="C7">
        <v>2.5</v>
      </c>
      <c r="D7">
        <v>370</v>
      </c>
      <c r="E7">
        <v>2.1816</v>
      </c>
      <c r="H7" t="s">
        <v>62</v>
      </c>
      <c r="J7">
        <f>F3+F6+F8+F10+F12+F15+F16+F19+F22+F23+F27+F29</f>
        <v>1.3000000000000003</v>
      </c>
      <c r="L7" s="5">
        <f>J7*10</f>
        <v>13.000000000000004</v>
      </c>
    </row>
    <row r="8" spans="1:12" x14ac:dyDescent="0.25">
      <c r="A8" t="s">
        <v>10</v>
      </c>
      <c r="B8">
        <v>7</v>
      </c>
      <c r="C8" t="s">
        <v>8</v>
      </c>
      <c r="E8">
        <v>0.26719999999999999</v>
      </c>
      <c r="F8">
        <v>0.08</v>
      </c>
      <c r="H8" t="s">
        <v>55</v>
      </c>
      <c r="J8">
        <f>F5+F13</f>
        <v>0.34</v>
      </c>
      <c r="L8" s="5">
        <f>J8*10</f>
        <v>3.4000000000000004</v>
      </c>
    </row>
    <row r="9" spans="1:12" x14ac:dyDescent="0.25">
      <c r="A9" t="s">
        <v>7</v>
      </c>
      <c r="B9">
        <v>17</v>
      </c>
      <c r="C9">
        <v>2.5</v>
      </c>
      <c r="D9">
        <v>258</v>
      </c>
      <c r="E9">
        <v>1.5762</v>
      </c>
      <c r="L9" s="5"/>
    </row>
    <row r="10" spans="1:12" x14ac:dyDescent="0.25">
      <c r="A10" t="s">
        <v>10</v>
      </c>
      <c r="B10">
        <v>6</v>
      </c>
      <c r="C10" t="s">
        <v>8</v>
      </c>
      <c r="E10">
        <v>0.1963</v>
      </c>
      <c r="F10">
        <v>0.05</v>
      </c>
      <c r="H10" t="s">
        <v>81</v>
      </c>
      <c r="J10">
        <f>E7+E9+E17+E19+E20+E21+E26</f>
        <v>11.802299999999999</v>
      </c>
      <c r="L10" s="5">
        <f>J10*10</f>
        <v>118.023</v>
      </c>
    </row>
    <row r="11" spans="1:12" x14ac:dyDescent="0.25">
      <c r="A11" t="s">
        <v>10</v>
      </c>
      <c r="B11">
        <v>15</v>
      </c>
      <c r="C11">
        <v>1.5</v>
      </c>
      <c r="D11">
        <v>124</v>
      </c>
      <c r="E11">
        <v>1.2271000000000001</v>
      </c>
      <c r="H11" t="s">
        <v>45</v>
      </c>
      <c r="J11">
        <f>E3+E4+E6+E8+E10+E11+E12+E14+E15+E16+E18+E22+E23+E24+E25+E27+E29</f>
        <v>9.0965000000000025</v>
      </c>
      <c r="L11" s="5">
        <f>J11*10</f>
        <v>90.965000000000032</v>
      </c>
    </row>
    <row r="12" spans="1:12" x14ac:dyDescent="0.25">
      <c r="A12" t="s">
        <v>10</v>
      </c>
      <c r="B12">
        <v>9</v>
      </c>
      <c r="C12" t="s">
        <v>8</v>
      </c>
      <c r="E12">
        <v>0.44169999999999998</v>
      </c>
      <c r="F12">
        <v>0.17</v>
      </c>
      <c r="H12" t="s">
        <v>47</v>
      </c>
      <c r="J12">
        <f>E5</f>
        <v>0.44169999999999998</v>
      </c>
      <c r="L12" s="5">
        <f>J12*10</f>
        <v>4.4169999999999998</v>
      </c>
    </row>
    <row r="13" spans="1:12" x14ac:dyDescent="0.25">
      <c r="A13" t="s">
        <v>11</v>
      </c>
      <c r="B13">
        <v>9</v>
      </c>
      <c r="C13" t="s">
        <v>8</v>
      </c>
      <c r="E13">
        <v>0.44169999999999998</v>
      </c>
      <c r="F13">
        <v>0.17</v>
      </c>
      <c r="H13" t="s">
        <v>46</v>
      </c>
      <c r="J13">
        <f>E13+E28</f>
        <v>3.0813999999999999</v>
      </c>
      <c r="L13" s="5">
        <f>J13*10</f>
        <v>30.814</v>
      </c>
    </row>
    <row r="14" spans="1:12" x14ac:dyDescent="0.25">
      <c r="A14" t="s">
        <v>10</v>
      </c>
      <c r="B14">
        <v>11</v>
      </c>
      <c r="C14">
        <v>0.5</v>
      </c>
      <c r="D14">
        <v>23</v>
      </c>
      <c r="E14">
        <v>0.65990000000000004</v>
      </c>
    </row>
    <row r="15" spans="1:12" x14ac:dyDescent="0.25">
      <c r="A15" t="s">
        <v>10</v>
      </c>
      <c r="B15">
        <v>8</v>
      </c>
      <c r="C15" t="s">
        <v>8</v>
      </c>
      <c r="E15">
        <v>0.34899999999999998</v>
      </c>
      <c r="F15">
        <v>0.12</v>
      </c>
      <c r="H15" t="s">
        <v>228</v>
      </c>
    </row>
    <row r="16" spans="1:12" x14ac:dyDescent="0.25">
      <c r="A16" t="s">
        <v>10</v>
      </c>
      <c r="B16">
        <v>6</v>
      </c>
      <c r="C16" t="s">
        <v>8</v>
      </c>
      <c r="E16">
        <v>0.1963</v>
      </c>
      <c r="F16">
        <v>0.05</v>
      </c>
      <c r="H16" t="s">
        <v>7</v>
      </c>
      <c r="I16">
        <f>AVERAGE(B7,B9,B17,B19,B20,B21,B26)</f>
        <v>17.142857142857142</v>
      </c>
    </row>
    <row r="17" spans="1:9" x14ac:dyDescent="0.25">
      <c r="A17" t="s">
        <v>7</v>
      </c>
      <c r="B17">
        <v>19</v>
      </c>
      <c r="C17">
        <v>2</v>
      </c>
      <c r="D17">
        <v>281</v>
      </c>
      <c r="E17">
        <v>1.9690000000000001</v>
      </c>
      <c r="H17" t="s">
        <v>10</v>
      </c>
      <c r="I17">
        <f>AVERAGE(B3,B4,B6,B8,B10,B11,B12,B14,B15,B16,B18,B22,B23,B24,B25,B27,B29)</f>
        <v>9.4117647058823533</v>
      </c>
    </row>
    <row r="18" spans="1:9" x14ac:dyDescent="0.25">
      <c r="A18" t="s">
        <v>10</v>
      </c>
      <c r="B18">
        <v>16</v>
      </c>
      <c r="C18">
        <v>0.5</v>
      </c>
      <c r="D18">
        <v>53</v>
      </c>
      <c r="E18">
        <v>1.3962000000000001</v>
      </c>
      <c r="H18" t="s">
        <v>11</v>
      </c>
      <c r="I18">
        <f>AVERAGE(B13,B28)</f>
        <v>15.5</v>
      </c>
    </row>
    <row r="19" spans="1:9" x14ac:dyDescent="0.25">
      <c r="A19" t="s">
        <v>7</v>
      </c>
      <c r="B19">
        <v>9</v>
      </c>
      <c r="C19" t="s">
        <v>8</v>
      </c>
      <c r="E19">
        <v>0.44169999999999998</v>
      </c>
      <c r="F19">
        <v>0.17</v>
      </c>
    </row>
    <row r="20" spans="1:9" x14ac:dyDescent="0.25">
      <c r="A20" t="s">
        <v>7</v>
      </c>
      <c r="B20">
        <v>22</v>
      </c>
      <c r="C20">
        <v>3</v>
      </c>
      <c r="D20">
        <v>528</v>
      </c>
      <c r="E20">
        <v>2.6396999999999999</v>
      </c>
    </row>
    <row r="21" spans="1:9" x14ac:dyDescent="0.25">
      <c r="A21" t="s">
        <v>7</v>
      </c>
      <c r="B21">
        <v>15</v>
      </c>
      <c r="C21">
        <v>2</v>
      </c>
      <c r="D21">
        <v>166</v>
      </c>
      <c r="E21">
        <v>1.2271000000000001</v>
      </c>
    </row>
    <row r="22" spans="1:9" x14ac:dyDescent="0.25">
      <c r="A22" t="s">
        <v>10</v>
      </c>
      <c r="B22">
        <v>8</v>
      </c>
      <c r="C22" t="s">
        <v>8</v>
      </c>
      <c r="E22">
        <v>0.34899999999999998</v>
      </c>
      <c r="F22">
        <v>0.12</v>
      </c>
    </row>
    <row r="23" spans="1:9" x14ac:dyDescent="0.25">
      <c r="A23" t="s">
        <v>10</v>
      </c>
      <c r="B23">
        <v>6</v>
      </c>
      <c r="C23" t="s">
        <v>8</v>
      </c>
      <c r="E23">
        <v>0.1963</v>
      </c>
      <c r="F23">
        <v>0.05</v>
      </c>
    </row>
    <row r="24" spans="1:9" x14ac:dyDescent="0.25">
      <c r="A24" t="s">
        <v>10</v>
      </c>
      <c r="B24">
        <v>14</v>
      </c>
      <c r="C24">
        <v>1</v>
      </c>
      <c r="D24">
        <v>78</v>
      </c>
      <c r="E24">
        <v>1.0689</v>
      </c>
    </row>
    <row r="25" spans="1:9" x14ac:dyDescent="0.25">
      <c r="A25" t="s">
        <v>10</v>
      </c>
      <c r="B25">
        <v>11</v>
      </c>
      <c r="C25">
        <v>0.5</v>
      </c>
      <c r="D25">
        <v>23</v>
      </c>
      <c r="E25">
        <v>0.65990000000000004</v>
      </c>
    </row>
    <row r="26" spans="1:9" x14ac:dyDescent="0.25">
      <c r="A26" t="s">
        <v>7</v>
      </c>
      <c r="B26">
        <v>18</v>
      </c>
      <c r="C26">
        <v>2</v>
      </c>
      <c r="D26">
        <v>248</v>
      </c>
      <c r="E26">
        <v>1.7669999999999999</v>
      </c>
    </row>
    <row r="27" spans="1:9" x14ac:dyDescent="0.25">
      <c r="A27" t="s">
        <v>10</v>
      </c>
      <c r="B27">
        <v>8</v>
      </c>
      <c r="C27" t="s">
        <v>8</v>
      </c>
      <c r="E27">
        <v>0.34899999999999998</v>
      </c>
      <c r="F27">
        <v>0.12</v>
      </c>
    </row>
    <row r="28" spans="1:9" x14ac:dyDescent="0.25">
      <c r="A28" t="s">
        <v>11</v>
      </c>
      <c r="B28">
        <v>22</v>
      </c>
      <c r="C28">
        <v>1.5</v>
      </c>
      <c r="D28">
        <v>290</v>
      </c>
      <c r="E28">
        <v>2.6396999999999999</v>
      </c>
    </row>
    <row r="29" spans="1:9" x14ac:dyDescent="0.25">
      <c r="A29" t="s">
        <v>10</v>
      </c>
      <c r="B29">
        <v>7</v>
      </c>
      <c r="C29" t="s">
        <v>8</v>
      </c>
      <c r="E29">
        <v>0.26719999999999999</v>
      </c>
      <c r="F29">
        <v>0.08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E3A08-8B8A-4EB2-9457-98EF502C57B4}">
  <dimension ref="A1:L14"/>
  <sheetViews>
    <sheetView workbookViewId="0">
      <selection activeCell="I15" sqref="I15"/>
    </sheetView>
  </sheetViews>
  <sheetFormatPr defaultRowHeight="15" x14ac:dyDescent="0.25"/>
  <sheetData>
    <row r="1" spans="1:12" x14ac:dyDescent="0.25">
      <c r="A1" t="s">
        <v>209</v>
      </c>
    </row>
    <row r="2" spans="1:12" x14ac:dyDescent="0.25">
      <c r="A2" t="s">
        <v>14</v>
      </c>
      <c r="B2" t="s">
        <v>15</v>
      </c>
      <c r="C2" t="s">
        <v>16</v>
      </c>
      <c r="D2" t="s">
        <v>210</v>
      </c>
      <c r="E2" t="s">
        <v>96</v>
      </c>
      <c r="F2" t="s">
        <v>18</v>
      </c>
      <c r="J2" t="s">
        <v>161</v>
      </c>
      <c r="L2" t="s">
        <v>165</v>
      </c>
    </row>
    <row r="3" spans="1:12" x14ac:dyDescent="0.25">
      <c r="A3" t="s">
        <v>9</v>
      </c>
      <c r="B3">
        <v>10</v>
      </c>
      <c r="C3" t="s">
        <v>8</v>
      </c>
      <c r="E3">
        <v>0.5454</v>
      </c>
      <c r="F3">
        <v>0.21</v>
      </c>
      <c r="H3" t="s">
        <v>61</v>
      </c>
      <c r="J3">
        <f>D7</f>
        <v>23</v>
      </c>
      <c r="L3" s="5">
        <f>J3*10</f>
        <v>230</v>
      </c>
    </row>
    <row r="4" spans="1:12" x14ac:dyDescent="0.25">
      <c r="A4" t="s">
        <v>9</v>
      </c>
      <c r="B4">
        <v>15</v>
      </c>
      <c r="C4">
        <v>0.5</v>
      </c>
      <c r="D4">
        <v>46</v>
      </c>
      <c r="E4">
        <v>1.2271000000000001</v>
      </c>
      <c r="H4" t="s">
        <v>184</v>
      </c>
      <c r="J4">
        <f>D4</f>
        <v>46</v>
      </c>
      <c r="L4" s="5">
        <f>J4*10</f>
        <v>460</v>
      </c>
    </row>
    <row r="5" spans="1:12" x14ac:dyDescent="0.25">
      <c r="A5" t="s">
        <v>9</v>
      </c>
      <c r="B5">
        <v>11</v>
      </c>
      <c r="C5" t="s">
        <v>8</v>
      </c>
      <c r="E5">
        <v>0.65990000000000004</v>
      </c>
      <c r="F5">
        <v>0.25</v>
      </c>
      <c r="L5" s="5"/>
    </row>
    <row r="6" spans="1:12" x14ac:dyDescent="0.25">
      <c r="A6" t="s">
        <v>9</v>
      </c>
      <c r="B6">
        <v>9</v>
      </c>
      <c r="C6" t="s">
        <v>8</v>
      </c>
      <c r="E6">
        <v>0.44169999999999998</v>
      </c>
      <c r="F6">
        <v>0.17</v>
      </c>
      <c r="H6" t="s">
        <v>62</v>
      </c>
      <c r="J6">
        <f>F13</f>
        <v>0.12</v>
      </c>
      <c r="L6" s="5">
        <f>J6*10</f>
        <v>1.2</v>
      </c>
    </row>
    <row r="7" spans="1:12" x14ac:dyDescent="0.25">
      <c r="A7" t="s">
        <v>10</v>
      </c>
      <c r="B7">
        <v>11</v>
      </c>
      <c r="C7">
        <v>0.5</v>
      </c>
      <c r="D7">
        <v>23</v>
      </c>
      <c r="E7">
        <v>0.65990000000000004</v>
      </c>
      <c r="H7" t="s">
        <v>63</v>
      </c>
      <c r="J7">
        <f>F3+F5+F6+F8+F9+F10+F11+F12</f>
        <v>1.56</v>
      </c>
      <c r="L7" s="5">
        <f>J7*10</f>
        <v>15.600000000000001</v>
      </c>
    </row>
    <row r="8" spans="1:12" x14ac:dyDescent="0.25">
      <c r="A8" t="s">
        <v>9</v>
      </c>
      <c r="B8">
        <v>7</v>
      </c>
      <c r="C8" t="s">
        <v>8</v>
      </c>
      <c r="E8">
        <v>0.26719999999999999</v>
      </c>
      <c r="F8">
        <v>0.08</v>
      </c>
      <c r="L8" s="5"/>
    </row>
    <row r="9" spans="1:12" x14ac:dyDescent="0.25">
      <c r="A9" t="s">
        <v>9</v>
      </c>
      <c r="B9">
        <v>9</v>
      </c>
      <c r="C9" t="s">
        <v>8</v>
      </c>
      <c r="E9">
        <v>0.44169999999999998</v>
      </c>
      <c r="F9">
        <v>0.17</v>
      </c>
      <c r="H9" t="s">
        <v>45</v>
      </c>
      <c r="J9">
        <f>E7+E13</f>
        <v>1.0089000000000001</v>
      </c>
      <c r="L9" s="5">
        <f>J9*10</f>
        <v>10.089000000000002</v>
      </c>
    </row>
    <row r="10" spans="1:12" x14ac:dyDescent="0.25">
      <c r="A10" t="s">
        <v>9</v>
      </c>
      <c r="B10">
        <v>13</v>
      </c>
      <c r="C10" t="s">
        <v>8</v>
      </c>
      <c r="E10">
        <v>0.92169999999999996</v>
      </c>
      <c r="F10">
        <v>0.35</v>
      </c>
      <c r="H10" t="s">
        <v>47</v>
      </c>
      <c r="J10">
        <f>E3+E4+E5+E6+E8+E9+E10+E11+E12</f>
        <v>5.3990999999999998</v>
      </c>
      <c r="L10" s="5">
        <f>J10*10</f>
        <v>53.991</v>
      </c>
    </row>
    <row r="11" spans="1:12" x14ac:dyDescent="0.25">
      <c r="A11" t="s">
        <v>9</v>
      </c>
      <c r="B11">
        <v>8</v>
      </c>
      <c r="C11" t="s">
        <v>8</v>
      </c>
      <c r="E11">
        <v>0.34899999999999998</v>
      </c>
      <c r="F11">
        <v>0.12</v>
      </c>
    </row>
    <row r="12" spans="1:12" x14ac:dyDescent="0.25">
      <c r="A12" t="s">
        <v>9</v>
      </c>
      <c r="B12">
        <v>10</v>
      </c>
      <c r="C12" t="s">
        <v>8</v>
      </c>
      <c r="E12">
        <v>0.5454</v>
      </c>
      <c r="F12">
        <v>0.21</v>
      </c>
      <c r="H12" t="s">
        <v>228</v>
      </c>
    </row>
    <row r="13" spans="1:12" x14ac:dyDescent="0.25">
      <c r="A13" t="s">
        <v>10</v>
      </c>
      <c r="B13">
        <v>8</v>
      </c>
      <c r="C13" t="s">
        <v>8</v>
      </c>
      <c r="E13">
        <v>0.34899999999999998</v>
      </c>
      <c r="F13">
        <v>0.12</v>
      </c>
      <c r="H13" t="s">
        <v>9</v>
      </c>
      <c r="I13">
        <f>AVERAGE(B3,B4,B5,B6,B8,B9,B10,B11,B12)</f>
        <v>10.222222222222221</v>
      </c>
    </row>
    <row r="14" spans="1:12" x14ac:dyDescent="0.25">
      <c r="H14" t="s">
        <v>10</v>
      </c>
      <c r="I14">
        <f>AVERAGE(B7,B13)</f>
        <v>9.5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F128-1E9F-4738-A5E5-50BF15B523AB}">
  <dimension ref="A1:L21"/>
  <sheetViews>
    <sheetView workbookViewId="0">
      <selection activeCell="K19" sqref="K19"/>
    </sheetView>
  </sheetViews>
  <sheetFormatPr defaultRowHeight="15" x14ac:dyDescent="0.25"/>
  <sheetData>
    <row r="1" spans="1:12" x14ac:dyDescent="0.25">
      <c r="A1" t="s">
        <v>211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11</v>
      </c>
      <c r="B3">
        <v>13</v>
      </c>
      <c r="C3">
        <v>0.5</v>
      </c>
      <c r="D3">
        <v>33</v>
      </c>
      <c r="E3">
        <v>0.92169999999999996</v>
      </c>
      <c r="H3" t="s">
        <v>61</v>
      </c>
      <c r="J3">
        <f>D6+D8+D12+D13+D17+D18+D19+D20+D21</f>
        <v>1122</v>
      </c>
      <c r="L3" s="5">
        <f>J3*10</f>
        <v>11220</v>
      </c>
    </row>
    <row r="4" spans="1:12" x14ac:dyDescent="0.25">
      <c r="A4" t="s">
        <v>11</v>
      </c>
      <c r="B4">
        <v>13</v>
      </c>
      <c r="C4">
        <v>0.5</v>
      </c>
      <c r="D4">
        <v>33</v>
      </c>
      <c r="E4">
        <v>0.92169999999999996</v>
      </c>
      <c r="H4" t="s">
        <v>58</v>
      </c>
      <c r="J4">
        <f>D3+D4</f>
        <v>66</v>
      </c>
      <c r="L4" s="5">
        <f>J4*10</f>
        <v>660</v>
      </c>
    </row>
    <row r="5" spans="1:12" x14ac:dyDescent="0.25">
      <c r="A5" t="s">
        <v>11</v>
      </c>
      <c r="B5">
        <v>6</v>
      </c>
      <c r="C5" t="s">
        <v>8</v>
      </c>
      <c r="E5">
        <v>0.1963</v>
      </c>
      <c r="F5">
        <v>0.05</v>
      </c>
      <c r="L5" s="5"/>
    </row>
    <row r="6" spans="1:12" x14ac:dyDescent="0.25">
      <c r="A6" t="s">
        <v>10</v>
      </c>
      <c r="B6">
        <v>13</v>
      </c>
      <c r="C6">
        <v>0.5</v>
      </c>
      <c r="D6">
        <v>33</v>
      </c>
      <c r="E6">
        <v>0.92169999999999996</v>
      </c>
      <c r="H6" t="s">
        <v>62</v>
      </c>
      <c r="J6">
        <f>F7+F10+F11+F14+F15+F16</f>
        <v>0.77</v>
      </c>
      <c r="L6" s="5">
        <f>J6*10</f>
        <v>7.7</v>
      </c>
    </row>
    <row r="7" spans="1:12" x14ac:dyDescent="0.25">
      <c r="A7" t="s">
        <v>10</v>
      </c>
      <c r="B7">
        <v>6</v>
      </c>
      <c r="C7" t="s">
        <v>8</v>
      </c>
      <c r="E7">
        <v>0.1963</v>
      </c>
      <c r="F7">
        <v>0.05</v>
      </c>
      <c r="H7" t="s">
        <v>63</v>
      </c>
      <c r="J7">
        <f>F5+F9</f>
        <v>0.16999999999999998</v>
      </c>
      <c r="L7" s="5">
        <f>J7*10</f>
        <v>1.6999999999999997</v>
      </c>
    </row>
    <row r="8" spans="1:12" x14ac:dyDescent="0.25">
      <c r="A8" t="s">
        <v>10</v>
      </c>
      <c r="B8">
        <v>13</v>
      </c>
      <c r="C8">
        <v>1</v>
      </c>
      <c r="D8">
        <v>67</v>
      </c>
      <c r="E8">
        <v>0.92169999999999996</v>
      </c>
      <c r="L8" s="5"/>
    </row>
    <row r="9" spans="1:12" x14ac:dyDescent="0.25">
      <c r="A9" t="s">
        <v>9</v>
      </c>
      <c r="B9">
        <v>8</v>
      </c>
      <c r="C9" t="s">
        <v>8</v>
      </c>
      <c r="E9">
        <v>0.34899999999999998</v>
      </c>
      <c r="F9">
        <v>0.12</v>
      </c>
      <c r="H9" t="s">
        <v>45</v>
      </c>
      <c r="J9">
        <f>E6+E7+E8+E10+E11+E12+E13+E14+E15+E16+E17+E18+E19+E20+E21</f>
        <v>14.1633</v>
      </c>
      <c r="L9" s="5">
        <f>J9*10</f>
        <v>141.63299999999998</v>
      </c>
    </row>
    <row r="10" spans="1:12" x14ac:dyDescent="0.25">
      <c r="A10" t="s">
        <v>10</v>
      </c>
      <c r="B10">
        <v>8</v>
      </c>
      <c r="C10" t="s">
        <v>8</v>
      </c>
      <c r="E10">
        <v>0.34899999999999998</v>
      </c>
      <c r="F10">
        <v>0.12</v>
      </c>
      <c r="H10" t="s">
        <v>46</v>
      </c>
      <c r="J10">
        <f>E3+E4+E5</f>
        <v>2.0396999999999998</v>
      </c>
      <c r="L10" s="5">
        <f>J10*10</f>
        <v>20.396999999999998</v>
      </c>
    </row>
    <row r="11" spans="1:12" x14ac:dyDescent="0.25">
      <c r="A11" t="s">
        <v>10</v>
      </c>
      <c r="B11">
        <v>6</v>
      </c>
      <c r="C11" t="s">
        <v>8</v>
      </c>
      <c r="E11">
        <v>0.1963</v>
      </c>
      <c r="F11">
        <v>0.05</v>
      </c>
      <c r="H11" t="s">
        <v>47</v>
      </c>
      <c r="J11">
        <f>E9</f>
        <v>0.34899999999999998</v>
      </c>
      <c r="L11" s="5">
        <f>J11*10</f>
        <v>3.4899999999999998</v>
      </c>
    </row>
    <row r="12" spans="1:12" x14ac:dyDescent="0.25">
      <c r="A12" t="s">
        <v>10</v>
      </c>
      <c r="B12">
        <v>16</v>
      </c>
      <c r="C12">
        <v>1.5</v>
      </c>
      <c r="D12">
        <v>143</v>
      </c>
      <c r="E12">
        <v>1.3962000000000001</v>
      </c>
    </row>
    <row r="13" spans="1:12" x14ac:dyDescent="0.25">
      <c r="A13" t="s">
        <v>10</v>
      </c>
      <c r="B13">
        <v>15</v>
      </c>
      <c r="C13">
        <v>1.5</v>
      </c>
      <c r="D13">
        <v>124</v>
      </c>
      <c r="E13">
        <v>1.2271000000000001</v>
      </c>
      <c r="H13" t="s">
        <v>228</v>
      </c>
    </row>
    <row r="14" spans="1:12" x14ac:dyDescent="0.25">
      <c r="A14" t="s">
        <v>10</v>
      </c>
      <c r="B14">
        <v>9</v>
      </c>
      <c r="C14" t="s">
        <v>8</v>
      </c>
      <c r="E14">
        <v>0.44169999999999998</v>
      </c>
      <c r="F14">
        <v>0.17</v>
      </c>
      <c r="H14" t="s">
        <v>10</v>
      </c>
      <c r="I14">
        <f>AVERAGE(B6,B7,B8,B10,B11:B21)</f>
        <v>12.466666666666667</v>
      </c>
    </row>
    <row r="15" spans="1:12" x14ac:dyDescent="0.25">
      <c r="A15" t="s">
        <v>10</v>
      </c>
      <c r="B15">
        <v>9</v>
      </c>
      <c r="C15" t="s">
        <v>8</v>
      </c>
      <c r="E15">
        <v>0.44169999999999998</v>
      </c>
      <c r="F15">
        <v>0.17</v>
      </c>
      <c r="H15" t="s">
        <v>11</v>
      </c>
      <c r="I15">
        <f>AVERAGE(B3:B5)</f>
        <v>10.666666666666666</v>
      </c>
    </row>
    <row r="16" spans="1:12" x14ac:dyDescent="0.25">
      <c r="A16" t="s">
        <v>10</v>
      </c>
      <c r="B16">
        <v>10</v>
      </c>
      <c r="C16" t="s">
        <v>8</v>
      </c>
      <c r="E16">
        <v>0.5454</v>
      </c>
      <c r="F16">
        <v>0.21</v>
      </c>
    </row>
    <row r="17" spans="1:5" x14ac:dyDescent="0.25">
      <c r="A17" t="s">
        <v>10</v>
      </c>
      <c r="B17">
        <v>17</v>
      </c>
      <c r="C17">
        <v>1</v>
      </c>
      <c r="D17">
        <v>121</v>
      </c>
      <c r="E17">
        <v>1.5762</v>
      </c>
    </row>
    <row r="18" spans="1:5" x14ac:dyDescent="0.25">
      <c r="A18" t="s">
        <v>10</v>
      </c>
      <c r="B18">
        <v>15</v>
      </c>
      <c r="C18">
        <v>1</v>
      </c>
      <c r="D18">
        <v>92</v>
      </c>
      <c r="E18">
        <v>1.2271000000000001</v>
      </c>
    </row>
    <row r="19" spans="1:5" x14ac:dyDescent="0.25">
      <c r="A19" t="s">
        <v>10</v>
      </c>
      <c r="B19">
        <v>13</v>
      </c>
      <c r="C19">
        <v>1</v>
      </c>
      <c r="D19">
        <v>67</v>
      </c>
      <c r="E19">
        <v>0.92169999999999996</v>
      </c>
    </row>
    <row r="20" spans="1:5" x14ac:dyDescent="0.25">
      <c r="A20" t="s">
        <v>10</v>
      </c>
      <c r="B20">
        <v>16</v>
      </c>
      <c r="C20">
        <v>1.5</v>
      </c>
      <c r="D20">
        <v>143</v>
      </c>
      <c r="E20">
        <v>1.3962000000000001</v>
      </c>
    </row>
    <row r="21" spans="1:5" x14ac:dyDescent="0.25">
      <c r="A21" t="s">
        <v>10</v>
      </c>
      <c r="B21">
        <v>21</v>
      </c>
      <c r="C21">
        <v>2</v>
      </c>
      <c r="D21">
        <v>332</v>
      </c>
      <c r="E21">
        <v>2.4049999999999998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3D5C-B566-41E4-BEB7-70D940CB3307}">
  <dimension ref="A1:L15"/>
  <sheetViews>
    <sheetView workbookViewId="0">
      <selection activeCell="I11" sqref="I11"/>
    </sheetView>
  </sheetViews>
  <sheetFormatPr defaultRowHeight="15" x14ac:dyDescent="0.25"/>
  <sheetData>
    <row r="1" spans="1:12" x14ac:dyDescent="0.25">
      <c r="A1" t="s">
        <v>212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5</v>
      </c>
      <c r="F2" t="s">
        <v>18</v>
      </c>
      <c r="J2" t="s">
        <v>161</v>
      </c>
      <c r="L2" t="s">
        <v>165</v>
      </c>
    </row>
    <row r="3" spans="1:12" x14ac:dyDescent="0.25">
      <c r="A3" t="s">
        <v>10</v>
      </c>
      <c r="B3">
        <v>15</v>
      </c>
      <c r="C3">
        <v>1.5</v>
      </c>
      <c r="D3">
        <v>124</v>
      </c>
      <c r="E3">
        <v>1.2271000000000001</v>
      </c>
      <c r="H3" t="s">
        <v>61</v>
      </c>
      <c r="J3">
        <f>SUM(D3:D15)</f>
        <v>913</v>
      </c>
      <c r="L3" s="5">
        <f>J3*10</f>
        <v>9130</v>
      </c>
    </row>
    <row r="4" spans="1:12" x14ac:dyDescent="0.25">
      <c r="A4" t="s">
        <v>10</v>
      </c>
      <c r="B4">
        <v>13</v>
      </c>
      <c r="C4">
        <v>0.5</v>
      </c>
      <c r="D4">
        <v>33</v>
      </c>
      <c r="E4">
        <v>0.92169999999999996</v>
      </c>
      <c r="L4" s="5"/>
    </row>
    <row r="5" spans="1:12" x14ac:dyDescent="0.25">
      <c r="A5" t="s">
        <v>10</v>
      </c>
      <c r="B5">
        <v>19</v>
      </c>
      <c r="C5">
        <v>1.5</v>
      </c>
      <c r="D5">
        <v>209</v>
      </c>
      <c r="E5">
        <v>1.9690000000000001</v>
      </c>
      <c r="H5" t="s">
        <v>62</v>
      </c>
      <c r="J5">
        <f>SUM(F3:F15)</f>
        <v>0.83</v>
      </c>
      <c r="L5" s="5">
        <f>J5*10</f>
        <v>8.2999999999999989</v>
      </c>
    </row>
    <row r="6" spans="1:12" x14ac:dyDescent="0.25">
      <c r="A6" t="s">
        <v>10</v>
      </c>
      <c r="B6">
        <v>8</v>
      </c>
      <c r="C6" t="s">
        <v>8</v>
      </c>
      <c r="E6">
        <v>0.34899999999999998</v>
      </c>
      <c r="F6">
        <v>0.12</v>
      </c>
      <c r="L6" s="5"/>
    </row>
    <row r="7" spans="1:12" x14ac:dyDescent="0.25">
      <c r="A7" t="s">
        <v>10</v>
      </c>
      <c r="B7">
        <v>17</v>
      </c>
      <c r="C7">
        <v>1.5</v>
      </c>
      <c r="D7">
        <v>164</v>
      </c>
      <c r="E7">
        <v>1.5762</v>
      </c>
      <c r="H7" t="s">
        <v>45</v>
      </c>
      <c r="J7">
        <f>SUM(E3:E15)</f>
        <v>12.941900000000002</v>
      </c>
      <c r="L7" s="5">
        <f>J7*10</f>
        <v>129.41900000000001</v>
      </c>
    </row>
    <row r="8" spans="1:12" x14ac:dyDescent="0.25">
      <c r="A8" t="s">
        <v>10</v>
      </c>
      <c r="B8">
        <v>9</v>
      </c>
      <c r="C8" t="s">
        <v>8</v>
      </c>
      <c r="E8">
        <v>0.44169999999999998</v>
      </c>
      <c r="F8">
        <v>0.17</v>
      </c>
    </row>
    <row r="9" spans="1:12" x14ac:dyDescent="0.25">
      <c r="A9" t="s">
        <v>10</v>
      </c>
      <c r="B9">
        <v>14</v>
      </c>
      <c r="C9">
        <v>1</v>
      </c>
      <c r="D9">
        <v>78</v>
      </c>
      <c r="E9">
        <v>1.0689</v>
      </c>
      <c r="H9" t="s">
        <v>228</v>
      </c>
    </row>
    <row r="10" spans="1:12" x14ac:dyDescent="0.25">
      <c r="A10" t="s">
        <v>10</v>
      </c>
      <c r="B10">
        <v>18</v>
      </c>
      <c r="C10">
        <v>1</v>
      </c>
      <c r="D10">
        <v>136</v>
      </c>
      <c r="E10">
        <v>1.7669999999999999</v>
      </c>
      <c r="H10" t="s">
        <v>10</v>
      </c>
      <c r="I10">
        <f>AVERAGE(B3:B15)</f>
        <v>13</v>
      </c>
    </row>
    <row r="11" spans="1:12" x14ac:dyDescent="0.25">
      <c r="A11" t="s">
        <v>10</v>
      </c>
      <c r="B11">
        <v>8</v>
      </c>
      <c r="C11" t="s">
        <v>8</v>
      </c>
      <c r="E11">
        <v>0.34899999999999998</v>
      </c>
      <c r="F11">
        <v>0.12</v>
      </c>
    </row>
    <row r="12" spans="1:12" x14ac:dyDescent="0.25">
      <c r="A12" t="s">
        <v>10</v>
      </c>
      <c r="B12">
        <v>10</v>
      </c>
      <c r="C12" t="s">
        <v>8</v>
      </c>
      <c r="E12">
        <v>0.5454</v>
      </c>
      <c r="F12">
        <v>0.21</v>
      </c>
    </row>
    <row r="13" spans="1:12" x14ac:dyDescent="0.25">
      <c r="A13" t="s">
        <v>10</v>
      </c>
      <c r="B13">
        <v>12</v>
      </c>
      <c r="C13">
        <v>0.5</v>
      </c>
      <c r="D13">
        <v>26</v>
      </c>
      <c r="E13">
        <v>0.7853</v>
      </c>
    </row>
    <row r="14" spans="1:12" x14ac:dyDescent="0.25">
      <c r="A14" t="s">
        <v>10</v>
      </c>
      <c r="B14">
        <v>16</v>
      </c>
      <c r="C14">
        <v>1.5</v>
      </c>
      <c r="D14">
        <v>143</v>
      </c>
      <c r="E14">
        <v>1.3962000000000001</v>
      </c>
    </row>
    <row r="15" spans="1:12" x14ac:dyDescent="0.25">
      <c r="A15" t="s">
        <v>10</v>
      </c>
      <c r="B15">
        <v>10</v>
      </c>
      <c r="C15" t="s">
        <v>8</v>
      </c>
      <c r="E15">
        <v>0.5454</v>
      </c>
      <c r="F15">
        <v>0.21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108</vt:i4>
      </vt:variant>
    </vt:vector>
  </HeadingPairs>
  <TitlesOfParts>
    <vt:vector size="108" baseType="lpstr">
      <vt:lpstr>PLOT 19</vt:lpstr>
      <vt:lpstr>PLOT 18</vt:lpstr>
      <vt:lpstr>PLOT 17</vt:lpstr>
      <vt:lpstr>PLOT 16</vt:lpstr>
      <vt:lpstr>PLOT 15</vt:lpstr>
      <vt:lpstr>PLOT 14</vt:lpstr>
      <vt:lpstr>PLOT 13</vt:lpstr>
      <vt:lpstr>PLOT 12</vt:lpstr>
      <vt:lpstr>PLOT 11</vt:lpstr>
      <vt:lpstr>PLOT 10</vt:lpstr>
      <vt:lpstr>PLOT 28</vt:lpstr>
      <vt:lpstr>PLOT 27</vt:lpstr>
      <vt:lpstr>PLOT 20</vt:lpstr>
      <vt:lpstr>PLOT 21</vt:lpstr>
      <vt:lpstr>PLOT 22</vt:lpstr>
      <vt:lpstr>PLOT 23</vt:lpstr>
      <vt:lpstr>PLOT24</vt:lpstr>
      <vt:lpstr>PLOT 25</vt:lpstr>
      <vt:lpstr>PLOT 26</vt:lpstr>
      <vt:lpstr>PLOT 37</vt:lpstr>
      <vt:lpstr>PLOT 36</vt:lpstr>
      <vt:lpstr>PLOT 35</vt:lpstr>
      <vt:lpstr>PLOT 34</vt:lpstr>
      <vt:lpstr>PLOT 32</vt:lpstr>
      <vt:lpstr>PLOT 31</vt:lpstr>
      <vt:lpstr>PLOT 30</vt:lpstr>
      <vt:lpstr>PLOT 29</vt:lpstr>
      <vt:lpstr>PLOT 45</vt:lpstr>
      <vt:lpstr>PLOT 44</vt:lpstr>
      <vt:lpstr>PLOT 43</vt:lpstr>
      <vt:lpstr>PLOT 42</vt:lpstr>
      <vt:lpstr>PLOT 38</vt:lpstr>
      <vt:lpstr>PLOT 39</vt:lpstr>
      <vt:lpstr>PLOT 40</vt:lpstr>
      <vt:lpstr>PLOT 53</vt:lpstr>
      <vt:lpstr>PLOT 46</vt:lpstr>
      <vt:lpstr>PLOT 47</vt:lpstr>
      <vt:lpstr>PLOT 48</vt:lpstr>
      <vt:lpstr>PLOT 49</vt:lpstr>
      <vt:lpstr>PLOT 50</vt:lpstr>
      <vt:lpstr>PLOT 56</vt:lpstr>
      <vt:lpstr>PLOT 57</vt:lpstr>
      <vt:lpstr>PLOT 58</vt:lpstr>
      <vt:lpstr>PLOT 59</vt:lpstr>
      <vt:lpstr>PLOT 60</vt:lpstr>
      <vt:lpstr>PLOT 61</vt:lpstr>
      <vt:lpstr>PLOT 62</vt:lpstr>
      <vt:lpstr>PLOT 66</vt:lpstr>
      <vt:lpstr>PLOT 65</vt:lpstr>
      <vt:lpstr>PLOT 64</vt:lpstr>
      <vt:lpstr>PLOT 63</vt:lpstr>
      <vt:lpstr>PLOT 71</vt:lpstr>
      <vt:lpstr>PLOT 73</vt:lpstr>
      <vt:lpstr>PLOT 74</vt:lpstr>
      <vt:lpstr>PLOT 72</vt:lpstr>
      <vt:lpstr>PLOT 75</vt:lpstr>
      <vt:lpstr>PLOT 76</vt:lpstr>
      <vt:lpstr>PLOT 77</vt:lpstr>
      <vt:lpstr>PLOT 69</vt:lpstr>
      <vt:lpstr>PLOT 82</vt:lpstr>
      <vt:lpstr>PLOT 81</vt:lpstr>
      <vt:lpstr>PLOT 80</vt:lpstr>
      <vt:lpstr>PLOT 79</vt:lpstr>
      <vt:lpstr>PLOT 78 A</vt:lpstr>
      <vt:lpstr>PLOT 87</vt:lpstr>
      <vt:lpstr>PLOT 88</vt:lpstr>
      <vt:lpstr>PLOT 89</vt:lpstr>
      <vt:lpstr>PLOT 90 A</vt:lpstr>
      <vt:lpstr>PLOT 91</vt:lpstr>
      <vt:lpstr>PLOT 92</vt:lpstr>
      <vt:lpstr>PLOT 86</vt:lpstr>
      <vt:lpstr>PLOT 85</vt:lpstr>
      <vt:lpstr>PLOT 84</vt:lpstr>
      <vt:lpstr>PLOT 83</vt:lpstr>
      <vt:lpstr>PLOT 142</vt:lpstr>
      <vt:lpstr>PLOT 144</vt:lpstr>
      <vt:lpstr>PLOT 138</vt:lpstr>
      <vt:lpstr>PLOT 139</vt:lpstr>
      <vt:lpstr>PLOT 127-A</vt:lpstr>
      <vt:lpstr>PLOT 125</vt:lpstr>
      <vt:lpstr>PLOT 124</vt:lpstr>
      <vt:lpstr>PLOT 123</vt:lpstr>
      <vt:lpstr>PLOT 122</vt:lpstr>
      <vt:lpstr>PLOT 131</vt:lpstr>
      <vt:lpstr>PLOT 130</vt:lpstr>
      <vt:lpstr>PLOT 128</vt:lpstr>
      <vt:lpstr>PLOT 129</vt:lpstr>
      <vt:lpstr>PLOT 111 A</vt:lpstr>
      <vt:lpstr>PLOT 112</vt:lpstr>
      <vt:lpstr>PLOT 113</vt:lpstr>
      <vt:lpstr>PLOT 114</vt:lpstr>
      <vt:lpstr>PLOT 132</vt:lpstr>
      <vt:lpstr>PLOT 135</vt:lpstr>
      <vt:lpstr>PLOT 136</vt:lpstr>
      <vt:lpstr>PLOT 137</vt:lpstr>
      <vt:lpstr>PLOT 134</vt:lpstr>
      <vt:lpstr>PLOT 133</vt:lpstr>
      <vt:lpstr>PLOT 120</vt:lpstr>
      <vt:lpstr>PLOT 119</vt:lpstr>
      <vt:lpstr>PLOT 116</vt:lpstr>
      <vt:lpstr>PLOT 105</vt:lpstr>
      <vt:lpstr>PLOT 106</vt:lpstr>
      <vt:lpstr>PLOT 107</vt:lpstr>
      <vt:lpstr>PLOT 108</vt:lpstr>
      <vt:lpstr>PLOT 103</vt:lpstr>
      <vt:lpstr>PLOT 98</vt:lpstr>
      <vt:lpstr>PLOT 97</vt:lpstr>
      <vt:lpstr>PLOT 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nbfor</dc:creator>
  <cp:lastModifiedBy>nbfor</cp:lastModifiedBy>
  <dcterms:created xsi:type="dcterms:W3CDTF">2020-05-29T15:15:04Z</dcterms:created>
  <dcterms:modified xsi:type="dcterms:W3CDTF">2020-08-07T18:58:24Z</dcterms:modified>
</cp:coreProperties>
</file>